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age\OneDrive\Desktop\Mirage\"/>
    </mc:Choice>
  </mc:AlternateContent>
  <xr:revisionPtr revIDLastSave="0" documentId="13_ncr:1_{8091A9F9-E1FE-4A2F-A96D-B15938EE8F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cores" sheetId="1" r:id="rId1"/>
    <sheet name="Scores 2" sheetId="2" r:id="rId2"/>
    <sheet name="Guests List" sheetId="3" r:id="rId3"/>
    <sheet name="Sheet1" sheetId="4" r:id="rId4"/>
  </sheets>
  <definedNames>
    <definedName name="_xlnm.Print_Area" localSheetId="0">Scores!$A$1:$V$222</definedName>
    <definedName name="_xlnm.Print_Area" localSheetId="1">'Scores 2'!$A$1:$I$255</definedName>
    <definedName name="_xlnm.Print_Titles" localSheetId="0">Scores!$1:$7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9" i="1" l="1"/>
  <c r="P200" i="1"/>
  <c r="P201" i="1"/>
  <c r="P202" i="1"/>
  <c r="P203" i="1"/>
  <c r="P204" i="1"/>
  <c r="P205" i="1"/>
  <c r="P198" i="1"/>
  <c r="P10" i="1"/>
  <c r="P12" i="1"/>
  <c r="P13" i="1"/>
  <c r="P15" i="1"/>
  <c r="P16" i="1"/>
  <c r="P17" i="1"/>
  <c r="P20" i="1"/>
  <c r="P21" i="1"/>
  <c r="P22" i="1"/>
  <c r="P23" i="1"/>
  <c r="P24" i="1"/>
  <c r="P25" i="1"/>
  <c r="P26" i="1"/>
  <c r="P28" i="1"/>
  <c r="P30" i="1"/>
  <c r="P32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50" i="1"/>
  <c r="P51" i="1"/>
  <c r="P52" i="1"/>
  <c r="P54" i="1"/>
  <c r="P57" i="1"/>
  <c r="P59" i="1"/>
  <c r="P60" i="1"/>
  <c r="P63" i="1"/>
  <c r="P64" i="1"/>
  <c r="P66" i="1"/>
  <c r="P68" i="1"/>
  <c r="P70" i="1"/>
  <c r="P71" i="1"/>
  <c r="P72" i="1"/>
  <c r="P73" i="1"/>
  <c r="P74" i="1"/>
  <c r="P75" i="1"/>
  <c r="P77" i="1"/>
  <c r="P79" i="1"/>
  <c r="P82" i="1"/>
  <c r="P83" i="1"/>
  <c r="P86" i="1"/>
  <c r="P87" i="1"/>
  <c r="P89" i="1"/>
  <c r="P90" i="1"/>
  <c r="P92" i="1"/>
  <c r="P93" i="1"/>
  <c r="P94" i="1"/>
  <c r="P95" i="1"/>
  <c r="P97" i="1"/>
  <c r="P101" i="1"/>
  <c r="P104" i="1"/>
  <c r="P105" i="1"/>
  <c r="P106" i="1"/>
  <c r="P109" i="1"/>
  <c r="P112" i="1"/>
  <c r="P113" i="1"/>
  <c r="P114" i="1"/>
  <c r="P115" i="1"/>
  <c r="P116" i="1"/>
  <c r="P117" i="1"/>
  <c r="P118" i="1"/>
  <c r="P120" i="1"/>
  <c r="P121" i="1"/>
  <c r="P123" i="1"/>
  <c r="P124" i="1"/>
  <c r="P127" i="1"/>
  <c r="P129" i="1"/>
  <c r="P132" i="1"/>
  <c r="P133" i="1"/>
  <c r="P134" i="1"/>
  <c r="P135" i="1"/>
  <c r="P136" i="1"/>
  <c r="P137" i="1"/>
  <c r="P138" i="1"/>
  <c r="P139" i="1"/>
  <c r="P142" i="1"/>
  <c r="P143" i="1"/>
  <c r="P145" i="1"/>
  <c r="P147" i="1"/>
  <c r="P148" i="1"/>
  <c r="P151" i="1"/>
  <c r="P152" i="1"/>
  <c r="P153" i="1"/>
  <c r="P154" i="1"/>
  <c r="P155" i="1"/>
  <c r="P156" i="1"/>
  <c r="P157" i="1"/>
  <c r="P158" i="1"/>
  <c r="P159" i="1"/>
  <c r="P161" i="1"/>
  <c r="P162" i="1"/>
  <c r="P163" i="1"/>
  <c r="P165" i="1"/>
  <c r="P167" i="1"/>
  <c r="P169" i="1"/>
  <c r="P171" i="1"/>
  <c r="P172" i="1"/>
  <c r="P174" i="1"/>
  <c r="P175" i="1"/>
  <c r="P176" i="1"/>
  <c r="P177" i="1"/>
  <c r="P178" i="1"/>
  <c r="P179" i="1"/>
  <c r="P180" i="1"/>
  <c r="P181" i="1"/>
  <c r="P183" i="1"/>
  <c r="P184" i="1"/>
  <c r="P185" i="1"/>
  <c r="P187" i="1"/>
  <c r="P188" i="1"/>
  <c r="P191" i="1"/>
  <c r="P192" i="1"/>
  <c r="P195" i="1"/>
  <c r="P9" i="1"/>
  <c r="P14" i="1"/>
  <c r="P18" i="1"/>
  <c r="P19" i="1"/>
  <c r="P27" i="1"/>
  <c r="P29" i="1"/>
  <c r="P31" i="1"/>
  <c r="P42" i="1"/>
  <c r="P49" i="1"/>
  <c r="P53" i="1"/>
  <c r="P55" i="1"/>
  <c r="P56" i="1"/>
  <c r="P58" i="1"/>
  <c r="P61" i="1"/>
  <c r="P62" i="1"/>
  <c r="P65" i="1"/>
  <c r="P67" i="1"/>
  <c r="P69" i="1"/>
  <c r="P76" i="1"/>
  <c r="P78" i="1"/>
  <c r="P80" i="1"/>
  <c r="P81" i="1"/>
  <c r="P84" i="1"/>
  <c r="P85" i="1"/>
  <c r="P88" i="1"/>
  <c r="P91" i="1"/>
  <c r="P96" i="1"/>
  <c r="P98" i="1"/>
  <c r="P99" i="1"/>
  <c r="P100" i="1"/>
  <c r="P102" i="1"/>
  <c r="P103" i="1"/>
  <c r="P107" i="1"/>
  <c r="P108" i="1"/>
  <c r="P110" i="1"/>
  <c r="P111" i="1"/>
  <c r="P119" i="1"/>
  <c r="P122" i="1"/>
  <c r="P125" i="1"/>
  <c r="P126" i="1"/>
  <c r="P128" i="1"/>
  <c r="P130" i="1"/>
  <c r="P131" i="1"/>
  <c r="P140" i="1"/>
  <c r="P141" i="1"/>
  <c r="P144" i="1"/>
  <c r="P146" i="1"/>
  <c r="P149" i="1"/>
  <c r="P150" i="1"/>
  <c r="P160" i="1"/>
  <c r="P164" i="1"/>
  <c r="P166" i="1"/>
  <c r="P168" i="1"/>
  <c r="P170" i="1"/>
  <c r="P173" i="1"/>
  <c r="P182" i="1"/>
  <c r="P186" i="1"/>
  <c r="P189" i="1"/>
  <c r="P190" i="1"/>
  <c r="P193" i="1"/>
  <c r="P194" i="1"/>
  <c r="P196" i="1"/>
  <c r="P197" i="1"/>
  <c r="P11" i="1"/>
  <c r="R199" i="1" l="1"/>
  <c r="R200" i="1"/>
  <c r="R201" i="1"/>
  <c r="R202" i="1"/>
  <c r="R203" i="1"/>
  <c r="R204" i="1"/>
  <c r="R205" i="1"/>
  <c r="R10" i="1"/>
  <c r="R12" i="1"/>
  <c r="R13" i="1"/>
  <c r="R15" i="1"/>
  <c r="R16" i="1"/>
  <c r="R17" i="1"/>
  <c r="R20" i="1"/>
  <c r="R21" i="1"/>
  <c r="R22" i="1"/>
  <c r="R23" i="1"/>
  <c r="R24" i="1"/>
  <c r="R25" i="1"/>
  <c r="R26" i="1"/>
  <c r="R28" i="1"/>
  <c r="R30" i="1"/>
  <c r="R32" i="1"/>
  <c r="R33" i="1"/>
  <c r="R34" i="1"/>
  <c r="R35" i="1"/>
  <c r="R36" i="1"/>
  <c r="R37" i="1"/>
  <c r="R38" i="1"/>
  <c r="R39" i="1"/>
  <c r="R40" i="1"/>
  <c r="R41" i="1"/>
  <c r="R44" i="1"/>
  <c r="R45" i="1"/>
  <c r="R46" i="1"/>
  <c r="R47" i="1"/>
  <c r="R48" i="1"/>
  <c r="R50" i="1"/>
  <c r="R51" i="1"/>
  <c r="R52" i="1"/>
  <c r="R54" i="1"/>
  <c r="R57" i="1"/>
  <c r="R59" i="1"/>
  <c r="R60" i="1"/>
  <c r="R63" i="1"/>
  <c r="R64" i="1"/>
  <c r="R66" i="1"/>
  <c r="R68" i="1"/>
  <c r="R70" i="1"/>
  <c r="R71" i="1"/>
  <c r="R72" i="1"/>
  <c r="R73" i="1"/>
  <c r="R74" i="1"/>
  <c r="R75" i="1"/>
  <c r="R77" i="1"/>
  <c r="R79" i="1"/>
  <c r="R82" i="1"/>
  <c r="R83" i="1"/>
  <c r="R86" i="1"/>
  <c r="R87" i="1"/>
  <c r="R89" i="1"/>
  <c r="R90" i="1"/>
  <c r="R92" i="1"/>
  <c r="R93" i="1"/>
  <c r="R94" i="1"/>
  <c r="R95" i="1"/>
  <c r="R97" i="1"/>
  <c r="R101" i="1"/>
  <c r="R104" i="1"/>
  <c r="R105" i="1"/>
  <c r="R106" i="1"/>
  <c r="R109" i="1"/>
  <c r="R112" i="1"/>
  <c r="R113" i="1"/>
  <c r="R114" i="1"/>
  <c r="R115" i="1"/>
  <c r="R116" i="1"/>
  <c r="R117" i="1"/>
  <c r="R120" i="1"/>
  <c r="R121" i="1"/>
  <c r="R123" i="1"/>
  <c r="R124" i="1"/>
  <c r="R127" i="1"/>
  <c r="R129" i="1"/>
  <c r="R132" i="1"/>
  <c r="R133" i="1"/>
  <c r="R134" i="1"/>
  <c r="R135" i="1"/>
  <c r="R136" i="1"/>
  <c r="R138" i="1"/>
  <c r="R139" i="1"/>
  <c r="R142" i="1"/>
  <c r="R143" i="1"/>
  <c r="R145" i="1"/>
  <c r="R147" i="1"/>
  <c r="R148" i="1"/>
  <c r="R151" i="1"/>
  <c r="R152" i="1"/>
  <c r="R153" i="1"/>
  <c r="R154" i="1"/>
  <c r="R157" i="1"/>
  <c r="R158" i="1"/>
  <c r="R159" i="1"/>
  <c r="R161" i="1"/>
  <c r="R162" i="1"/>
  <c r="R163" i="1"/>
  <c r="R165" i="1"/>
  <c r="R167" i="1"/>
  <c r="R169" i="1"/>
  <c r="R171" i="1"/>
  <c r="R172" i="1"/>
  <c r="R175" i="1"/>
  <c r="R176" i="1"/>
  <c r="R177" i="1"/>
  <c r="R178" i="1"/>
  <c r="R179" i="1"/>
  <c r="R180" i="1"/>
  <c r="R181" i="1"/>
  <c r="R183" i="1"/>
  <c r="R184" i="1"/>
  <c r="R185" i="1"/>
  <c r="R187" i="1"/>
  <c r="R188" i="1"/>
  <c r="R191" i="1"/>
  <c r="R192" i="1"/>
  <c r="R195" i="1"/>
  <c r="R9" i="1"/>
  <c r="R14" i="1"/>
  <c r="R18" i="1"/>
  <c r="R19" i="1"/>
  <c r="R27" i="1"/>
  <c r="R42" i="1"/>
  <c r="R49" i="1"/>
  <c r="R53" i="1"/>
  <c r="R55" i="1"/>
  <c r="R56" i="1"/>
  <c r="R58" i="1"/>
  <c r="R61" i="1"/>
  <c r="R62" i="1"/>
  <c r="R65" i="1"/>
  <c r="R67" i="1"/>
  <c r="R80" i="1"/>
  <c r="R81" i="1"/>
  <c r="R84" i="1"/>
  <c r="R85" i="1"/>
  <c r="R88" i="1"/>
  <c r="R91" i="1"/>
  <c r="R96" i="1"/>
  <c r="R98" i="1"/>
  <c r="R99" i="1"/>
  <c r="R107" i="1"/>
  <c r="R108" i="1"/>
  <c r="R110" i="1"/>
  <c r="R111" i="1"/>
  <c r="R119" i="1"/>
  <c r="R128" i="1"/>
  <c r="R140" i="1"/>
  <c r="R141" i="1"/>
  <c r="R144" i="1"/>
  <c r="R146" i="1"/>
  <c r="R149" i="1"/>
  <c r="R150" i="1"/>
  <c r="R160" i="1"/>
  <c r="R164" i="1"/>
  <c r="R166" i="1"/>
  <c r="R168" i="1"/>
  <c r="R189" i="1"/>
  <c r="R190" i="1"/>
  <c r="R193" i="1"/>
  <c r="R194" i="1"/>
  <c r="R11" i="1"/>
  <c r="R198" i="1"/>
  <c r="R43" i="1"/>
  <c r="R118" i="1"/>
  <c r="R137" i="1"/>
  <c r="R155" i="1"/>
  <c r="R156" i="1"/>
  <c r="R174" i="1"/>
  <c r="R31" i="1"/>
  <c r="R69" i="1"/>
  <c r="R76" i="1"/>
  <c r="R78" i="1"/>
  <c r="R100" i="1"/>
  <c r="R102" i="1"/>
  <c r="R103" i="1"/>
  <c r="R122" i="1"/>
  <c r="R125" i="1"/>
  <c r="R130" i="1"/>
  <c r="R131" i="1"/>
  <c r="R170" i="1"/>
  <c r="R173" i="1"/>
  <c r="R182" i="1"/>
  <c r="R186" i="1"/>
  <c r="R196" i="1"/>
  <c r="R197" i="1"/>
  <c r="R29" i="1"/>
  <c r="R126" i="1"/>
  <c r="V7" i="1" l="1"/>
  <c r="U7" i="1"/>
  <c r="V6" i="1" l="1"/>
  <c r="U6" i="1"/>
  <c r="T7" i="1" l="1"/>
  <c r="H11" i="2" l="1"/>
  <c r="H181" i="2" l="1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89" i="2"/>
  <c r="H187" i="2"/>
  <c r="H186" i="2"/>
  <c r="H185" i="2"/>
  <c r="H184" i="2"/>
  <c r="H183" i="2"/>
  <c r="H182" i="2"/>
  <c r="H179" i="2"/>
  <c r="H178" i="2"/>
  <c r="H175" i="2"/>
  <c r="H174" i="2"/>
  <c r="H173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6" i="2"/>
  <c r="H85" i="2"/>
  <c r="H84" i="2"/>
  <c r="H81" i="2"/>
  <c r="H80" i="2"/>
  <c r="H79" i="2"/>
  <c r="H78" i="2"/>
  <c r="H77" i="2"/>
  <c r="H76" i="2"/>
  <c r="H75" i="2"/>
  <c r="H74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2" i="2"/>
  <c r="H51" i="2"/>
  <c r="H50" i="2"/>
  <c r="H48" i="2"/>
  <c r="H47" i="2"/>
  <c r="H46" i="2"/>
  <c r="H45" i="2"/>
  <c r="H44" i="2"/>
  <c r="H43" i="2"/>
  <c r="H42" i="2"/>
  <c r="H41" i="2"/>
  <c r="H40" i="2"/>
  <c r="H39" i="2"/>
  <c r="H38" i="2"/>
  <c r="H36" i="2"/>
  <c r="H35" i="2"/>
  <c r="H34" i="2"/>
  <c r="H33" i="2"/>
  <c r="H32" i="2"/>
  <c r="H31" i="2"/>
  <c r="H30" i="2"/>
  <c r="H29" i="2"/>
  <c r="H28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0" i="2"/>
  <c r="H9" i="2"/>
  <c r="B5" i="2" l="1"/>
  <c r="B7" i="1"/>
  <c r="S7" i="1" l="1"/>
  <c r="L4" i="1" l="1"/>
  <c r="K4" i="1" l="1"/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K6" i="1"/>
  <c r="A175" i="2" l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l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G6" i="1" l="1"/>
  <c r="G4" i="1" s="1"/>
  <c r="J6" i="1"/>
  <c r="J4" i="1" s="1"/>
  <c r="I6" i="1"/>
  <c r="I4" i="1" s="1"/>
  <c r="H6" i="1"/>
  <c r="H4" i="1" s="1"/>
  <c r="A37" i="1" l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l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l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l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 Antolin</author>
  </authors>
  <commentList>
    <comment ref="T50" authorId="0" shapeId="0" xr:uid="{E5D34CD6-0354-4185-AEDF-FCF734CEEAB2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<sst xmlns="http://schemas.openxmlformats.org/spreadsheetml/2006/main" count="1089" uniqueCount="375">
  <si>
    <t xml:space="preserve">  </t>
  </si>
  <si>
    <t>1st 2</t>
  </si>
  <si>
    <t>After 2</t>
  </si>
  <si>
    <t>Tue</t>
  </si>
  <si>
    <t>Thu</t>
  </si>
  <si>
    <t>Mo</t>
  </si>
  <si>
    <t xml:space="preserve"> </t>
  </si>
  <si>
    <t>No</t>
  </si>
  <si>
    <t>Dues</t>
  </si>
  <si>
    <t>Total</t>
  </si>
  <si>
    <t>Pin</t>
  </si>
  <si>
    <t>pot</t>
  </si>
  <si>
    <t>HN1</t>
  </si>
  <si>
    <t>of</t>
  </si>
  <si>
    <t>Hcap</t>
  </si>
  <si>
    <t>1st</t>
  </si>
  <si>
    <t>Adj</t>
  </si>
  <si>
    <t>Gross</t>
  </si>
  <si>
    <t>Tee</t>
  </si>
  <si>
    <t>Entries</t>
  </si>
  <si>
    <t>NetDB</t>
  </si>
  <si>
    <t>Rds</t>
  </si>
  <si>
    <t>Index</t>
  </si>
  <si>
    <t>Score</t>
  </si>
  <si>
    <t>Box</t>
  </si>
  <si>
    <t>Last, First (Nickname)</t>
  </si>
  <si>
    <t>Tour #1</t>
  </si>
  <si>
    <t xml:space="preserve"> (20)</t>
  </si>
  <si>
    <t>Old</t>
  </si>
  <si>
    <t>New</t>
  </si>
  <si>
    <t>adj</t>
  </si>
  <si>
    <t>Hdcp</t>
  </si>
  <si>
    <t>Mid</t>
  </si>
  <si>
    <t>Adams, Kenneth</t>
  </si>
  <si>
    <t>Adeboi, Larry</t>
  </si>
  <si>
    <t>Alaan, Ernie</t>
  </si>
  <si>
    <t>Alamea, Victor</t>
  </si>
  <si>
    <t>Fwd</t>
  </si>
  <si>
    <t>Allred, Dee</t>
  </si>
  <si>
    <t>Ancheta, Frank</t>
  </si>
  <si>
    <t>Anderson, Eric</t>
  </si>
  <si>
    <t>Andrews, Mike</t>
  </si>
  <si>
    <t>Anonas, Edgar</t>
  </si>
  <si>
    <t>Antolin, Frank</t>
  </si>
  <si>
    <t>Antonio, Roy</t>
  </si>
  <si>
    <t>Apao, Hank</t>
  </si>
  <si>
    <t>Aquino, Jesse</t>
  </si>
  <si>
    <t>Arnold, Mike</t>
  </si>
  <si>
    <t>Ayson, Rod</t>
  </si>
  <si>
    <t>Bailey, Roy</t>
  </si>
  <si>
    <t>Bowers, Dave</t>
  </si>
  <si>
    <t>Bredin, Paul</t>
  </si>
  <si>
    <t>Budija, Frank</t>
  </si>
  <si>
    <t>Chua, Johnny</t>
  </si>
  <si>
    <t>Church, Mario</t>
  </si>
  <si>
    <t>Cleveland, Gene</t>
  </si>
  <si>
    <t>Correa, Darren</t>
  </si>
  <si>
    <t>Costanios, Ethan</t>
  </si>
  <si>
    <t>Crenshaw, Gil</t>
  </si>
  <si>
    <t>Cuayzon, Ricky</t>
  </si>
  <si>
    <t>Dawkins, Darrell</t>
  </si>
  <si>
    <t>De Los Reyes, Carlos</t>
  </si>
  <si>
    <t>Delgado, Ron</t>
  </si>
  <si>
    <t>Denney, Ron</t>
  </si>
  <si>
    <t>Dilts, Al</t>
  </si>
  <si>
    <t>Dinco, Froy</t>
  </si>
  <si>
    <t>Domaoan, Elmer</t>
  </si>
  <si>
    <t>Duffey, Tim</t>
  </si>
  <si>
    <t>Escueta, Allan</t>
  </si>
  <si>
    <t xml:space="preserve">Everette, Ron </t>
  </si>
  <si>
    <t>Fama, Fernand</t>
  </si>
  <si>
    <t>Fernandez, Arthur</t>
  </si>
  <si>
    <t>Flagg, Allen</t>
  </si>
  <si>
    <t>Fontanella, Tort</t>
  </si>
  <si>
    <t>Forte, Henry</t>
  </si>
  <si>
    <t>Fortuno, Leo</t>
  </si>
  <si>
    <t>Foster, Bobby</t>
  </si>
  <si>
    <t>Foust, John</t>
  </si>
  <si>
    <t xml:space="preserve">Franklin, Joseph </t>
  </si>
  <si>
    <t>Gebrai, Tek</t>
  </si>
  <si>
    <t>Gess, Lee</t>
  </si>
  <si>
    <t>Glad, Larry</t>
  </si>
  <si>
    <t>Glad, Steven</t>
  </si>
  <si>
    <t>Goulart, Art</t>
  </si>
  <si>
    <t>Greene, Kent</t>
  </si>
  <si>
    <t>Grezlik, Kevin</t>
  </si>
  <si>
    <t>Griffin, Russ</t>
  </si>
  <si>
    <t>Grob, John</t>
  </si>
  <si>
    <t>Gunggavakin, Sam</t>
  </si>
  <si>
    <t>Gurley, Dwayne</t>
  </si>
  <si>
    <t>Gutzat, Fred</t>
  </si>
  <si>
    <t>Guzman, Martin</t>
  </si>
  <si>
    <t>Hannig, Brent</t>
  </si>
  <si>
    <t>Hernandez, Bob</t>
  </si>
  <si>
    <t>Hilburn, Doug</t>
  </si>
  <si>
    <t>Hiramoto, Ron</t>
  </si>
  <si>
    <t>Horton, Norm</t>
  </si>
  <si>
    <t>Howlett, Dan</t>
  </si>
  <si>
    <t>Hutchings, Joe</t>
  </si>
  <si>
    <t>Insong, Rocky</t>
  </si>
  <si>
    <t>Johnson, Larry</t>
  </si>
  <si>
    <t>Jones, Rick</t>
  </si>
  <si>
    <t>Khamis, Tom</t>
  </si>
  <si>
    <t>Kim, Brian</t>
  </si>
  <si>
    <t>King, Stephen</t>
  </si>
  <si>
    <t>King, Steve</t>
  </si>
  <si>
    <t>Kolone, Gibson</t>
  </si>
  <si>
    <t>Krogbin, Wayne</t>
  </si>
  <si>
    <t>Krueger, TJ</t>
  </si>
  <si>
    <t>Krum, Tony</t>
  </si>
  <si>
    <t>Lagula, Orlando</t>
  </si>
  <si>
    <t>Landini, Lou</t>
  </si>
  <si>
    <t>Lapuz, Dexter</t>
  </si>
  <si>
    <t>Larsen, Jay</t>
  </si>
  <si>
    <t>Lawson, Peter</t>
  </si>
  <si>
    <t>Ledesma, Emet</t>
  </si>
  <si>
    <t>Lee, Larry</t>
  </si>
  <si>
    <t>Lepua, George</t>
  </si>
  <si>
    <t>Licanto, Norm</t>
  </si>
  <si>
    <t>LiCausi, Jim</t>
  </si>
  <si>
    <t>Logan, Dwayne</t>
  </si>
  <si>
    <t>Luchetta, Mario</t>
  </si>
  <si>
    <t>Magee, Kevin</t>
  </si>
  <si>
    <t>Maliksi, Martin</t>
  </si>
  <si>
    <t>Malm, Harold</t>
  </si>
  <si>
    <t>Manalansan, Mike</t>
  </si>
  <si>
    <t>Mansueto, Eugene</t>
  </si>
  <si>
    <t>Marafioti, Frank</t>
  </si>
  <si>
    <t>Marzan, Flory</t>
  </si>
  <si>
    <t>McGuoirk, Tim</t>
  </si>
  <si>
    <t>McMillan, Doug</t>
  </si>
  <si>
    <t>Medina, Al</t>
  </si>
  <si>
    <t>Miller, John</t>
  </si>
  <si>
    <t>Miller, Michael</t>
  </si>
  <si>
    <t>Miner, Mike</t>
  </si>
  <si>
    <t>Mortera, Alan</t>
  </si>
  <si>
    <t>Moy, Gorman</t>
  </si>
  <si>
    <t>Nelson, Mike</t>
  </si>
  <si>
    <t>Neubauer,Ron</t>
  </si>
  <si>
    <t>Nguyen, Kevin</t>
  </si>
  <si>
    <t>Nieman, Bill</t>
  </si>
  <si>
    <t>Nurmi, Wayne</t>
  </si>
  <si>
    <t>Oyabu, Jerry</t>
  </si>
  <si>
    <t>Paling, Steve</t>
  </si>
  <si>
    <t>Pascua, Alberto</t>
  </si>
  <si>
    <t>Pelaez, Danny</t>
  </si>
  <si>
    <t>Pelaez, Lino</t>
  </si>
  <si>
    <t>Pena, Marty</t>
  </si>
  <si>
    <t>Perez, Chris</t>
  </si>
  <si>
    <t>Perez, Gene</t>
  </si>
  <si>
    <t>Perkins, Gene</t>
  </si>
  <si>
    <t>Peterson, Bud</t>
  </si>
  <si>
    <t>Plotkin, Steve</t>
  </si>
  <si>
    <t>Poblano. Jose</t>
  </si>
  <si>
    <t>Pratt, Bob</t>
  </si>
  <si>
    <t>Pudelwitts, Bob</t>
  </si>
  <si>
    <t>Rankin, Tommy</t>
  </si>
  <si>
    <t>Rauth, Don</t>
  </si>
  <si>
    <t>Reagan, Brad</t>
  </si>
  <si>
    <t>Reber, John</t>
  </si>
  <si>
    <t>Reese, Joe</t>
  </si>
  <si>
    <t>Ritchey, Hank</t>
  </si>
  <si>
    <t>Robinson, Will</t>
  </si>
  <si>
    <t>Rosier, Dustin</t>
  </si>
  <si>
    <t>Sablan, Greg</t>
  </si>
  <si>
    <t>Saldana, Francis</t>
  </si>
  <si>
    <t>Samatua, Tipasa</t>
  </si>
  <si>
    <t>Sanchez, Alexis</t>
  </si>
  <si>
    <t>Santos, James</t>
  </si>
  <si>
    <t>Santos, Rico</t>
  </si>
  <si>
    <t>Sarafijanovic, Bronco</t>
  </si>
  <si>
    <t>Scanlon, Floyd</t>
  </si>
  <si>
    <t>Schlobuhm,  Melvin</t>
  </si>
  <si>
    <t>Schreiner, Kevin</t>
  </si>
  <si>
    <t>Shannon, John</t>
  </si>
  <si>
    <t>Sherrell, Scott</t>
  </si>
  <si>
    <t>Spainhower, Steve</t>
  </si>
  <si>
    <t>Stewart, Casey</t>
  </si>
  <si>
    <t>Strebel, Josef</t>
  </si>
  <si>
    <t>Taitano, Richard</t>
  </si>
  <si>
    <t>Taitano, Roland</t>
  </si>
  <si>
    <t>Talavera, Erwin</t>
  </si>
  <si>
    <t>Taylor, Kim</t>
  </si>
  <si>
    <t>Tee, Dexter</t>
  </si>
  <si>
    <t>Thomas, Ronald</t>
  </si>
  <si>
    <t>Truman, Carl</t>
  </si>
  <si>
    <t xml:space="preserve">Tumaneng, Rocky </t>
  </si>
  <si>
    <t>VanHorne, Bob</t>
  </si>
  <si>
    <t>Verceles, Edmundo</t>
  </si>
  <si>
    <t>Wach, Jeff</t>
  </si>
  <si>
    <t>Walker, Bud</t>
  </si>
  <si>
    <t>Wallin, Wally</t>
  </si>
  <si>
    <t>Wesson, Greg</t>
  </si>
  <si>
    <t>Whitehead, Richard</t>
  </si>
  <si>
    <t>Wilson, Deon</t>
  </si>
  <si>
    <t xml:space="preserve">Wingco, Toy </t>
  </si>
  <si>
    <t>Wolf, Gerald</t>
  </si>
  <si>
    <t>Wong, Billy</t>
  </si>
  <si>
    <t>Wright, Eric</t>
  </si>
  <si>
    <t>Yale, Bob</t>
  </si>
  <si>
    <t>Young, Eric</t>
  </si>
  <si>
    <t>Zzz Barker, Liz</t>
  </si>
  <si>
    <t>Zzz Choichomroon, Joy</t>
  </si>
  <si>
    <t>Zzz Collopy, Jin Hui</t>
  </si>
  <si>
    <t>Zzz Fujimoto, Coleen</t>
  </si>
  <si>
    <t xml:space="preserve">Zzz Miller, Yvonne  </t>
  </si>
  <si>
    <t>Zzz Pierce, Cathy</t>
  </si>
  <si>
    <t>Zzz Stein, Ann</t>
  </si>
  <si>
    <t>Zzz Yamada, Karen</t>
  </si>
  <si>
    <t>Potret</t>
  </si>
  <si>
    <t>CTPRet</t>
  </si>
  <si>
    <t>Ft</t>
  </si>
  <si>
    <t>In</t>
  </si>
  <si>
    <t xml:space="preserve">The Mirage Weekly Pot Handicap 2023 Season Tour 1 </t>
  </si>
  <si>
    <t xml:space="preserve">Total </t>
  </si>
  <si>
    <t>Tour #2</t>
  </si>
  <si>
    <t>YE Tour #3</t>
  </si>
  <si>
    <t xml:space="preserve">after </t>
  </si>
  <si>
    <t>Wingco, Toy</t>
  </si>
  <si>
    <t>The Mirage Weekly Pot Handicap 2023 Season Tour 1 - Week 1</t>
  </si>
  <si>
    <t>G</t>
  </si>
  <si>
    <t>Guest List</t>
  </si>
  <si>
    <t># of Round</t>
  </si>
  <si>
    <r>
      <t>Alvarado,</t>
    </r>
    <r>
      <rPr>
        <sz val="12"/>
        <rFont val="Times New Roman"/>
        <family val="1"/>
      </rPr>
      <t xml:space="preserve"> Noli</t>
    </r>
  </si>
  <si>
    <t>Ancheta, Franklen</t>
  </si>
  <si>
    <t>Aquino,  Jess</t>
  </si>
  <si>
    <t>Aquino,  Tony</t>
  </si>
  <si>
    <t>G2</t>
  </si>
  <si>
    <t>Benz, Joe</t>
  </si>
  <si>
    <t>Boon</t>
  </si>
  <si>
    <t>Bowden, Steve</t>
  </si>
  <si>
    <t>Bredin, Conor</t>
  </si>
  <si>
    <t>Budija, Steve</t>
  </si>
  <si>
    <t>Bull, G</t>
  </si>
  <si>
    <t>Cabildo, George</t>
  </si>
  <si>
    <t>Call, Neil</t>
  </si>
  <si>
    <t>Carriger, Mark</t>
  </si>
  <si>
    <t>Casovan, Larry</t>
  </si>
  <si>
    <t>Chrisostomo, Art</t>
  </si>
  <si>
    <t>Coughlin, Jerry</t>
  </si>
  <si>
    <t>Crank,Tom</t>
  </si>
  <si>
    <t>Crisostomo, Art</t>
  </si>
  <si>
    <t>Davis,Rich</t>
  </si>
  <si>
    <t>Dinco, Froy Jr</t>
  </si>
  <si>
    <t>Dixon Andy</t>
  </si>
  <si>
    <t>Enriquez, Kris</t>
  </si>
  <si>
    <t>Eral, Nancy</t>
  </si>
  <si>
    <t>Farmer, Matt</t>
  </si>
  <si>
    <t>Flores, Francis</t>
  </si>
  <si>
    <t>Franklin, Joe</t>
  </si>
  <si>
    <t>Francisco, Peter</t>
  </si>
  <si>
    <t>Fujimoto, Coleen</t>
  </si>
  <si>
    <t>Gamboa, Ron</t>
  </si>
  <si>
    <t>Garcia, Ramon</t>
  </si>
  <si>
    <t>Gentry, James</t>
  </si>
  <si>
    <t>Horton, Scott</t>
  </si>
  <si>
    <t>Huff, Jerry</t>
  </si>
  <si>
    <t>Hwang, David</t>
  </si>
  <si>
    <t>Ilaoa</t>
  </si>
  <si>
    <t>Johnson, Gene</t>
  </si>
  <si>
    <t>Labrador, Bert</t>
  </si>
  <si>
    <t>Lawson, Pete</t>
  </si>
  <si>
    <t>Lee,Larry</t>
  </si>
  <si>
    <t xml:space="preserve">Liberti, Buzz  </t>
  </si>
  <si>
    <t>Little</t>
  </si>
  <si>
    <t>Lopez, Jay</t>
  </si>
  <si>
    <t>Lucas, Tway</t>
  </si>
  <si>
    <t>Lupich, Jeff</t>
  </si>
  <si>
    <t>Macdonald, Greg</t>
  </si>
  <si>
    <t>Macdonald, John</t>
  </si>
  <si>
    <t>Maltbie, Robert</t>
  </si>
  <si>
    <t>Marave, Mike</t>
  </si>
  <si>
    <t>Mason, Ed</t>
  </si>
  <si>
    <t>Neubauer, Ron</t>
  </si>
  <si>
    <t>Nieman, Colter</t>
  </si>
  <si>
    <t>Norris, Raul</t>
  </si>
  <si>
    <t>Oberster, Alan</t>
  </si>
  <si>
    <t>Oshtro,Dan</t>
  </si>
  <si>
    <t>Padilla, Dan</t>
  </si>
  <si>
    <t>Papa, Ben</t>
  </si>
  <si>
    <t xml:space="preserve">G </t>
  </si>
  <si>
    <t>Paterno, Ricardo</t>
  </si>
  <si>
    <t>Pena, Travis</t>
  </si>
  <si>
    <t>Peoples, Lew</t>
  </si>
  <si>
    <t>Pierce, Cathy</t>
  </si>
  <si>
    <t>Pudelwitts, Joe</t>
  </si>
  <si>
    <t>Pudelwitts, Nancy</t>
  </si>
  <si>
    <t>Quidachay, Joey</t>
  </si>
  <si>
    <t>Ray, Jimmel</t>
  </si>
  <si>
    <t>Roberto, Chris</t>
  </si>
  <si>
    <t>Rohr Jr., Tim</t>
  </si>
  <si>
    <t>Roth, Tim</t>
  </si>
  <si>
    <t>Rutledge</t>
  </si>
  <si>
    <t>Sacramento, Jet</t>
  </si>
  <si>
    <t>Sar, Bo</t>
  </si>
  <si>
    <t>Sarmiento, Bill</t>
  </si>
  <si>
    <t>Sanstrum, Lars</t>
  </si>
  <si>
    <t>Scott, Bill</t>
  </si>
  <si>
    <t>Shane, Ricky</t>
  </si>
  <si>
    <t>Shitemoto, Ty</t>
  </si>
  <si>
    <t xml:space="preserve">    G</t>
  </si>
  <si>
    <t>Sigler, Bob</t>
  </si>
  <si>
    <t>Schneider, Heath</t>
  </si>
  <si>
    <t>Sloan</t>
  </si>
  <si>
    <t>Snider, Jay</t>
  </si>
  <si>
    <t>Spradling, Kerry</t>
  </si>
  <si>
    <t>Stein,Steve</t>
  </si>
  <si>
    <t xml:space="preserve">   G</t>
  </si>
  <si>
    <t xml:space="preserve"> Sumarat, Ejay</t>
  </si>
  <si>
    <t>Sunny</t>
  </si>
  <si>
    <t>Taylor, Kent</t>
  </si>
  <si>
    <t>Teklet Bebri</t>
  </si>
  <si>
    <t>Tesdale, Keith</t>
  </si>
  <si>
    <t>Valdez, Zidriek</t>
  </si>
  <si>
    <t>Wago, Grant</t>
  </si>
  <si>
    <t>Wago, Yumi</t>
  </si>
  <si>
    <t>Walker,Ron</t>
  </si>
  <si>
    <t>Washington Phil</t>
  </si>
  <si>
    <t>Whatamouth, J</t>
  </si>
  <si>
    <t>Whitehead, Diana</t>
  </si>
  <si>
    <t>Whitmore,Paul</t>
  </si>
  <si>
    <t>Zoltnick, Jeff</t>
  </si>
  <si>
    <t xml:space="preserve">      </t>
  </si>
  <si>
    <t xml:space="preserve">Dawson, Toby </t>
  </si>
  <si>
    <t>Hammond, Rich</t>
  </si>
  <si>
    <t>Mauga, Pete</t>
  </si>
  <si>
    <t>Fletcher, Jim</t>
  </si>
  <si>
    <t xml:space="preserve">Ulufale, Mike </t>
  </si>
  <si>
    <t>Montera, Alan</t>
  </si>
  <si>
    <t>Ah-Ching, Paul</t>
  </si>
  <si>
    <t>Boyakins,Greg</t>
  </si>
  <si>
    <t>Faaesea, Dave</t>
  </si>
  <si>
    <t>Tupuola , Tunu</t>
  </si>
  <si>
    <t>Torres,Pat</t>
  </si>
  <si>
    <t>Williams,Steve</t>
  </si>
  <si>
    <t>CTP Winners Tue</t>
  </si>
  <si>
    <t>CTP Winners Thu</t>
  </si>
  <si>
    <t>Ilaoa,Philip</t>
  </si>
  <si>
    <t>Ilaoa, Filipo</t>
  </si>
  <si>
    <t>Hamilton, Andre</t>
  </si>
  <si>
    <t>POT</t>
  </si>
  <si>
    <t>Duce</t>
  </si>
  <si>
    <t xml:space="preserve">Mid </t>
  </si>
  <si>
    <t>Mohney, Terry</t>
  </si>
  <si>
    <t>Gold</t>
  </si>
  <si>
    <t>Tili,Wayne</t>
  </si>
  <si>
    <t>Sakomoto,Dan</t>
  </si>
  <si>
    <t>Torres, Pat</t>
  </si>
  <si>
    <t>Tili, Wayne</t>
  </si>
  <si>
    <t>Sakomoto, Dan</t>
  </si>
  <si>
    <t>Curtis, Kerry</t>
  </si>
  <si>
    <t>Julian,Emmet</t>
  </si>
  <si>
    <t>Pino,Albert</t>
  </si>
  <si>
    <t>Ifolo,Mike</t>
  </si>
  <si>
    <t>#4</t>
  </si>
  <si>
    <t>Ifopo, Mike</t>
  </si>
  <si>
    <t>Julian, Emmet</t>
  </si>
  <si>
    <t>Pino, Albert</t>
  </si>
  <si>
    <t>Whatmough,Trevor</t>
  </si>
  <si>
    <t>Tapaau,Moe Moe</t>
  </si>
  <si>
    <t>147 yd</t>
  </si>
  <si>
    <t>#6</t>
  </si>
  <si>
    <t>The Mirage Weekly Pot Handicap 2025 Tour 2 - Week 9</t>
  </si>
  <si>
    <t>Scores for use on Apr 29/May 01, 2025 - Wildhorse</t>
  </si>
  <si>
    <t>M68.9/120</t>
  </si>
  <si>
    <t>Black</t>
  </si>
  <si>
    <t>M66.3/115</t>
  </si>
  <si>
    <t>L69.1/108</t>
  </si>
  <si>
    <t>#2</t>
  </si>
  <si>
    <t>170 yd</t>
  </si>
  <si>
    <t>143 yd</t>
  </si>
  <si>
    <t>#11</t>
  </si>
  <si>
    <t>131 yd</t>
  </si>
  <si>
    <t>#14</t>
  </si>
  <si>
    <t>222 yd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</si>
</sst>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0.0"/>
    <numFmt numFmtId="166" formatCode="_(&quot;$&quot;* #,##0_);_(&quot;$&quot;* \(#,##0\);_(&quot;$&quot;* &quot;-&quot;??_);_(@_)"/>
  </numFmts>
  <fonts count="30" x14ac:knownFonts="1">
    <font>
      <sz val="12"/>
      <color rgb="FF000000"/>
      <name val="Arial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Arial"/>
      <family val="2"/>
    </font>
    <font>
      <b/>
      <sz val="12"/>
      <name val="Times New Roman"/>
      <family val="1"/>
    </font>
    <font>
      <u/>
      <sz val="12"/>
      <color theme="10"/>
      <name val="Arial"/>
      <family val="2"/>
    </font>
    <font>
      <u/>
      <sz val="11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9"/>
      <color rgb="FF000000"/>
      <name val="Arial"/>
      <family val="2"/>
    </font>
    <font>
      <sz val="9"/>
      <name val="Times New Roman"/>
      <family val="1"/>
    </font>
    <font>
      <sz val="10"/>
      <color rgb="FF000000"/>
      <name val="Arial"/>
      <family val="2"/>
    </font>
    <font>
      <sz val="28"/>
      <color rgb="FF000000"/>
      <name val="Arial"/>
      <family val="2"/>
    </font>
    <font>
      <u/>
      <sz val="12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sz val="12"/>
      <color rgb="FF000000"/>
      <name val="Arial"/>
      <family val="2"/>
    </font>
    <font>
      <b/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AE571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44" fontId="28" fillId="0" borderId="0" applyFont="0" applyFill="0" applyBorder="0" applyAlignment="0" applyProtection="0"/>
  </cellStyleXfs>
  <cellXfs count="175"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3" fillId="0" borderId="2" xfId="0" applyFont="1" applyBorder="1" applyAlignment="1">
      <alignment vertical="center"/>
    </xf>
    <xf numFmtId="165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/>
    <xf numFmtId="8" fontId="1" fillId="0" borderId="2" xfId="0" applyNumberFormat="1" applyFont="1" applyBorder="1"/>
    <xf numFmtId="164" fontId="2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vertical="center"/>
    </xf>
    <xf numFmtId="0" fontId="6" fillId="0" borderId="2" xfId="0" applyFont="1" applyBorder="1"/>
    <xf numFmtId="1" fontId="2" fillId="0" borderId="2" xfId="0" applyNumberFormat="1" applyFont="1" applyBorder="1" applyAlignment="1">
      <alignment horizontal="left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/>
    <xf numFmtId="0" fontId="0" fillId="2" borderId="0" xfId="0" applyFill="1" applyAlignment="1">
      <alignment vertical="center"/>
    </xf>
    <xf numFmtId="0" fontId="3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vertical="center"/>
    </xf>
    <xf numFmtId="0" fontId="5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6" fontId="1" fillId="2" borderId="2" xfId="0" applyNumberFormat="1" applyFont="1" applyFill="1" applyBorder="1" applyAlignment="1">
      <alignment horizontal="center"/>
    </xf>
    <xf numFmtId="16" fontId="1" fillId="0" borderId="2" xfId="0" applyNumberFormat="1" applyFont="1" applyBorder="1" applyAlignment="1">
      <alignment horizontal="center"/>
    </xf>
    <xf numFmtId="0" fontId="11" fillId="0" borderId="2" xfId="0" applyFont="1" applyBorder="1"/>
    <xf numFmtId="0" fontId="12" fillId="0" borderId="0" xfId="0" applyFont="1" applyAlignment="1">
      <alignment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vertical="center"/>
    </xf>
    <xf numFmtId="0" fontId="10" fillId="2" borderId="2" xfId="0" applyFont="1" applyFill="1" applyBorder="1"/>
    <xf numFmtId="0" fontId="15" fillId="0" borderId="0" xfId="0" applyFont="1" applyAlignment="1">
      <alignment vertical="center"/>
    </xf>
    <xf numFmtId="0" fontId="0" fillId="2" borderId="7" xfId="0" applyFill="1" applyBorder="1" applyAlignment="1">
      <alignment vertical="center"/>
    </xf>
    <xf numFmtId="164" fontId="4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6" fillId="0" borderId="2" xfId="1" applyFont="1" applyFill="1" applyBorder="1" applyAlignment="1">
      <alignment horizontal="center"/>
    </xf>
    <xf numFmtId="0" fontId="17" fillId="0" borderId="2" xfId="0" applyFont="1" applyBorder="1" applyAlignment="1">
      <alignment vertical="center"/>
    </xf>
    <xf numFmtId="16" fontId="0" fillId="0" borderId="2" xfId="0" applyNumberFormat="1" applyBorder="1" applyAlignment="1">
      <alignment vertical="center"/>
    </xf>
    <xf numFmtId="0" fontId="18" fillId="2" borderId="2" xfId="0" applyFont="1" applyFill="1" applyBorder="1" applyAlignment="1">
      <alignment vertical="center"/>
    </xf>
    <xf numFmtId="164" fontId="21" fillId="0" borderId="2" xfId="2" applyNumberFormat="1" applyFont="1" applyFill="1" applyBorder="1" applyAlignment="1">
      <alignment horizontal="center"/>
    </xf>
    <xf numFmtId="0" fontId="21" fillId="0" borderId="2" xfId="3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top"/>
    </xf>
    <xf numFmtId="1" fontId="14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left"/>
    </xf>
    <xf numFmtId="165" fontId="1" fillId="2" borderId="2" xfId="0" applyNumberFormat="1" applyFont="1" applyFill="1" applyBorder="1" applyAlignment="1">
      <alignment horizontal="center"/>
    </xf>
    <xf numFmtId="8" fontId="1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7" fillId="2" borderId="2" xfId="1" applyFill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9" xfId="0" applyFont="1" applyBorder="1"/>
    <xf numFmtId="0" fontId="1" fillId="0" borderId="9" xfId="0" applyFont="1" applyBorder="1" applyAlignment="1">
      <alignment vertical="center"/>
    </xf>
    <xf numFmtId="0" fontId="11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" fillId="0" borderId="5" xfId="0" applyFont="1" applyBorder="1"/>
    <xf numFmtId="0" fontId="1" fillId="0" borderId="1" xfId="0" applyFont="1" applyBorder="1" applyAlignment="1">
      <alignment vertical="center"/>
    </xf>
    <xf numFmtId="0" fontId="1" fillId="5" borderId="2" xfId="0" applyFont="1" applyFill="1" applyBorder="1"/>
    <xf numFmtId="0" fontId="1" fillId="5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6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vertical="center"/>
    </xf>
    <xf numFmtId="0" fontId="1" fillId="9" borderId="2" xfId="0" applyFont="1" applyFill="1" applyBorder="1"/>
    <xf numFmtId="1" fontId="1" fillId="10" borderId="2" xfId="0" applyNumberFormat="1" applyFont="1" applyFill="1" applyBorder="1" applyAlignment="1">
      <alignment horizontal="center"/>
    </xf>
    <xf numFmtId="1" fontId="1" fillId="11" borderId="2" xfId="0" applyNumberFormat="1" applyFont="1" applyFill="1" applyBorder="1" applyAlignment="1">
      <alignment horizontal="center"/>
    </xf>
    <xf numFmtId="1" fontId="1" fillId="8" borderId="2" xfId="0" applyNumberFormat="1" applyFont="1" applyFill="1" applyBorder="1" applyAlignment="1">
      <alignment horizontal="center"/>
    </xf>
    <xf numFmtId="1" fontId="1" fillId="6" borderId="2" xfId="0" applyNumberFormat="1" applyFont="1" applyFill="1" applyBorder="1" applyAlignment="1">
      <alignment horizontal="center"/>
    </xf>
    <xf numFmtId="0" fontId="21" fillId="2" borderId="2" xfId="3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6" fillId="0" borderId="2" xfId="1" applyFont="1" applyFill="1" applyBorder="1"/>
    <xf numFmtId="0" fontId="1" fillId="5" borderId="2" xfId="0" applyFont="1" applyFill="1" applyBorder="1" applyAlignment="1">
      <alignment horizontal="center"/>
    </xf>
    <xf numFmtId="166" fontId="1" fillId="0" borderId="2" xfId="4" applyNumberFormat="1" applyFont="1" applyFill="1" applyBorder="1" applyAlignment="1">
      <alignment horizontal="center"/>
    </xf>
    <xf numFmtId="0" fontId="1" fillId="12" borderId="2" xfId="0" applyFont="1" applyFill="1" applyBorder="1"/>
    <xf numFmtId="0" fontId="1" fillId="13" borderId="2" xfId="0" applyFont="1" applyFill="1" applyBorder="1" applyAlignment="1">
      <alignment horizontal="center"/>
    </xf>
    <xf numFmtId="164" fontId="1" fillId="0" borderId="2" xfId="1" applyNumberFormat="1" applyFont="1" applyFill="1" applyBorder="1" applyAlignment="1">
      <alignment horizontal="center"/>
    </xf>
    <xf numFmtId="164" fontId="1" fillId="0" borderId="2" xfId="1" applyNumberFormat="1" applyFont="1" applyFill="1" applyBorder="1" applyAlignment="1">
      <alignment vertical="center"/>
    </xf>
    <xf numFmtId="164" fontId="1" fillId="0" borderId="2" xfId="1" applyNumberFormat="1" applyFont="1" applyFill="1" applyBorder="1" applyAlignment="1">
      <alignment horizontal="left"/>
    </xf>
    <xf numFmtId="0" fontId="1" fillId="6" borderId="2" xfId="0" applyFont="1" applyFill="1" applyBorder="1"/>
    <xf numFmtId="0" fontId="2" fillId="0" borderId="2" xfId="0" applyFont="1" applyBorder="1" applyAlignment="1">
      <alignment horizontal="left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right" vertical="center"/>
    </xf>
    <xf numFmtId="165" fontId="1" fillId="0" borderId="2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right"/>
    </xf>
    <xf numFmtId="0" fontId="1" fillId="0" borderId="6" xfId="0" applyFont="1" applyFill="1" applyBorder="1"/>
    <xf numFmtId="165" fontId="1" fillId="0" borderId="2" xfId="0" applyNumberFormat="1" applyFont="1" applyFill="1" applyBorder="1" applyAlignment="1">
      <alignment horizontal="right" vertical="center"/>
    </xf>
    <xf numFmtId="165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5" fontId="1" fillId="0" borderId="6" xfId="0" applyNumberFormat="1" applyFont="1" applyFill="1" applyBorder="1"/>
    <xf numFmtId="164" fontId="1" fillId="0" borderId="2" xfId="0" applyNumberFormat="1" applyFont="1" applyFill="1" applyBorder="1" applyAlignment="1">
      <alignment horizontal="center"/>
    </xf>
    <xf numFmtId="16" fontId="1" fillId="0" borderId="2" xfId="0" applyNumberFormat="1" applyFont="1" applyFill="1" applyBorder="1" applyAlignment="1">
      <alignment horizontal="center"/>
    </xf>
    <xf numFmtId="6" fontId="1" fillId="0" borderId="2" xfId="0" applyNumberFormat="1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6" xfId="0" applyFont="1" applyFill="1" applyBorder="1"/>
    <xf numFmtId="0" fontId="2" fillId="0" borderId="2" xfId="0" applyFont="1" applyFill="1" applyBorder="1"/>
    <xf numFmtId="164" fontId="1" fillId="0" borderId="2" xfId="0" applyNumberFormat="1" applyFont="1" applyFill="1" applyBorder="1" applyAlignment="1">
      <alignment horizontal="center" vertical="center"/>
    </xf>
    <xf numFmtId="0" fontId="8" fillId="0" borderId="6" xfId="0" applyFont="1" applyFill="1" applyBorder="1"/>
    <xf numFmtId="164" fontId="1" fillId="0" borderId="2" xfId="0" applyNumberFormat="1" applyFont="1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165" fontId="1" fillId="0" borderId="2" xfId="0" applyNumberFormat="1" applyFont="1" applyFill="1" applyBorder="1"/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left"/>
    </xf>
    <xf numFmtId="164" fontId="1" fillId="0" borderId="2" xfId="0" applyNumberFormat="1" applyFont="1" applyFill="1" applyBorder="1" applyAlignment="1">
      <alignment horizontal="left" vertical="top"/>
    </xf>
    <xf numFmtId="1" fontId="2" fillId="0" borderId="2" xfId="0" applyNumberFormat="1" applyFont="1" applyFill="1" applyBorder="1" applyAlignment="1">
      <alignment horizontal="left"/>
    </xf>
    <xf numFmtId="1" fontId="2" fillId="0" borderId="2" xfId="0" applyNumberFormat="1" applyFont="1" applyFill="1" applyBorder="1" applyAlignment="1">
      <alignment horizontal="center"/>
    </xf>
    <xf numFmtId="0" fontId="25" fillId="0" borderId="6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164" fontId="1" fillId="0" borderId="2" xfId="0" applyNumberFormat="1" applyFont="1" applyFill="1" applyBorder="1" applyAlignment="1">
      <alignment horizontal="left" vertical="center"/>
    </xf>
    <xf numFmtId="0" fontId="1" fillId="0" borderId="10" xfId="0" applyFont="1" applyFill="1" applyBorder="1"/>
    <xf numFmtId="0" fontId="1" fillId="0" borderId="9" xfId="0" applyFont="1" applyFill="1" applyBorder="1"/>
    <xf numFmtId="164" fontId="1" fillId="0" borderId="2" xfId="0" applyNumberFormat="1" applyFont="1" applyFill="1" applyBorder="1" applyAlignment="1">
      <alignment horizontal="center" vertical="top"/>
    </xf>
    <xf numFmtId="0" fontId="26" fillId="0" borderId="2" xfId="0" applyFont="1" applyFill="1" applyBorder="1" applyAlignment="1">
      <alignment horizontal="center"/>
    </xf>
    <xf numFmtId="0" fontId="27" fillId="0" borderId="6" xfId="0" applyFont="1" applyFill="1" applyBorder="1"/>
    <xf numFmtId="0" fontId="26" fillId="0" borderId="2" xfId="0" applyFont="1" applyFill="1" applyBorder="1"/>
    <xf numFmtId="164" fontId="1" fillId="0" borderId="2" xfId="0" applyNumberFormat="1" applyFont="1" applyFill="1" applyBorder="1"/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6" fontId="1" fillId="0" borderId="2" xfId="0" applyNumberFormat="1" applyFont="1" applyFill="1" applyBorder="1" applyAlignment="1">
      <alignment vertical="center"/>
    </xf>
    <xf numFmtId="6" fontId="2" fillId="0" borderId="2" xfId="0" applyNumberFormat="1" applyFont="1" applyFill="1" applyBorder="1"/>
    <xf numFmtId="165" fontId="2" fillId="0" borderId="2" xfId="0" applyNumberFormat="1" applyFont="1" applyFill="1" applyBorder="1" applyAlignment="1">
      <alignment horizontal="right"/>
    </xf>
    <xf numFmtId="165" fontId="1" fillId="0" borderId="4" xfId="0" applyNumberFormat="1" applyFont="1" applyFill="1" applyBorder="1"/>
    <xf numFmtId="0" fontId="1" fillId="0" borderId="5" xfId="0" applyFont="1" applyFill="1" applyBorder="1"/>
    <xf numFmtId="0" fontId="1" fillId="0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165" fontId="1" fillId="0" borderId="7" xfId="0" applyNumberFormat="1" applyFont="1" applyFill="1" applyBorder="1" applyAlignment="1">
      <alignment vertical="center"/>
    </xf>
    <xf numFmtId="165" fontId="1" fillId="0" borderId="0" xfId="0" applyNumberFormat="1" applyFont="1" applyFill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right" vertical="center"/>
    </xf>
    <xf numFmtId="1" fontId="6" fillId="0" borderId="2" xfId="0" applyNumberFormat="1" applyFont="1" applyFill="1" applyBorder="1"/>
    <xf numFmtId="1" fontId="1" fillId="0" borderId="2" xfId="0" applyNumberFormat="1" applyFont="1" applyFill="1" applyBorder="1"/>
    <xf numFmtId="8" fontId="1" fillId="0" borderId="2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</cellXfs>
  <cellStyles count="5">
    <cellStyle name="Bad" xfId="2" builtinId="27"/>
    <cellStyle name="Currency" xfId="4" builtinId="4"/>
    <cellStyle name="Hyperlink" xfId="1" builtinId="8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@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319"/>
  <sheetViews>
    <sheetView tabSelected="1" workbookViewId="0">
      <pane ySplit="7" topLeftCell="A8" activePane="bottomLeft" state="frozen"/>
      <selection pane="bottomLeft"/>
    </sheetView>
  </sheetViews>
  <sheetFormatPr defaultColWidth="11.21875" defaultRowHeight="15" customHeight="1" x14ac:dyDescent="0.2"/>
  <cols>
    <col min="1" max="1" width="4.21875" style="118" customWidth="1"/>
    <col min="2" max="2" width="5.44140625" style="118" customWidth="1"/>
    <col min="3" max="3" width="5" style="118" customWidth="1"/>
    <col min="4" max="4" width="19.88671875" style="66" customWidth="1"/>
    <col min="5" max="5" width="5.6640625" style="112" customWidth="1"/>
    <col min="6" max="6" width="5.44140625" style="118" customWidth="1"/>
    <col min="7" max="7" width="4.88671875" style="118" customWidth="1"/>
    <col min="8" max="8" width="4.44140625" style="118" customWidth="1"/>
    <col min="9" max="9" width="4.6640625" style="118" customWidth="1"/>
    <col min="10" max="10" width="5" style="118" customWidth="1"/>
    <col min="11" max="11" width="6.109375" style="118" customWidth="1"/>
    <col min="12" max="12" width="6.21875" style="118" customWidth="1"/>
    <col min="13" max="13" width="5.5546875" style="118" customWidth="1"/>
    <col min="14" max="14" width="5.33203125" style="165" customWidth="1"/>
    <col min="15" max="15" width="5.21875" style="104" customWidth="1"/>
    <col min="16" max="16" width="8.33203125" style="160" customWidth="1"/>
    <col min="17" max="17" width="4.21875" style="118" customWidth="1"/>
    <col min="18" max="18" width="4.77734375" style="118" customWidth="1"/>
    <col min="19" max="19" width="6" style="102" customWidth="1"/>
    <col min="20" max="20" width="5.6640625" style="102" customWidth="1"/>
    <col min="21" max="21" width="5.77734375" style="118" customWidth="1"/>
    <col min="22" max="22" width="6" style="118" customWidth="1"/>
    <col min="23" max="23" width="18.109375" style="118" customWidth="1"/>
    <col min="24" max="24" width="3.6640625" style="118" customWidth="1"/>
    <col min="25" max="25" width="3.21875" style="118" customWidth="1"/>
    <col min="26" max="26" width="4.44140625" style="118" customWidth="1"/>
    <col min="27" max="27" width="4.21875" style="118" customWidth="1"/>
    <col min="28" max="32" width="4.44140625" style="118" customWidth="1"/>
    <col min="33" max="33" width="8.88671875" style="118" customWidth="1"/>
    <col min="34" max="94" width="8.88671875" style="66" customWidth="1"/>
    <col min="95" max="16384" width="11.21875" style="66"/>
  </cols>
  <sheetData>
    <row r="1" spans="1:98" ht="15" customHeight="1" x14ac:dyDescent="0.25">
      <c r="A1" s="166" t="s">
        <v>362</v>
      </c>
      <c r="B1" s="132"/>
      <c r="C1" s="132"/>
      <c r="D1" s="2"/>
      <c r="E1" s="99"/>
      <c r="F1" s="99"/>
      <c r="G1" s="100"/>
      <c r="H1" s="99" t="s">
        <v>0</v>
      </c>
      <c r="I1" s="99" t="s">
        <v>0</v>
      </c>
      <c r="J1" s="99"/>
      <c r="K1" s="101">
        <v>45356</v>
      </c>
      <c r="L1" s="101">
        <v>45417</v>
      </c>
      <c r="M1" s="102"/>
      <c r="N1" s="103"/>
      <c r="P1" s="104"/>
      <c r="Q1" s="102"/>
      <c r="R1" s="102"/>
      <c r="U1" s="102"/>
      <c r="V1" s="102"/>
      <c r="W1" s="102"/>
      <c r="X1" s="102"/>
      <c r="Y1" s="102"/>
      <c r="Z1" s="105"/>
      <c r="AA1" s="102"/>
      <c r="AB1" s="102"/>
      <c r="AC1" s="102"/>
      <c r="AD1" s="102"/>
      <c r="AE1" s="105"/>
      <c r="AF1" s="102"/>
      <c r="AG1" s="102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</row>
    <row r="2" spans="1:98" ht="15.75" customHeight="1" x14ac:dyDescent="0.25">
      <c r="A2" s="166" t="s">
        <v>363</v>
      </c>
      <c r="B2" s="98"/>
      <c r="C2" s="98"/>
      <c r="D2" s="2"/>
      <c r="E2" s="99"/>
      <c r="F2" s="99"/>
      <c r="G2" s="99"/>
      <c r="H2" s="99"/>
      <c r="I2" s="99"/>
      <c r="J2" s="99"/>
      <c r="K2" s="106" t="s">
        <v>1</v>
      </c>
      <c r="L2" s="107" t="s">
        <v>2</v>
      </c>
      <c r="M2" s="99"/>
      <c r="N2" s="108"/>
      <c r="O2" s="100" t="s">
        <v>0</v>
      </c>
      <c r="P2" s="100"/>
      <c r="Q2" s="99"/>
      <c r="R2" s="99"/>
      <c r="S2" s="99"/>
      <c r="T2" s="99"/>
      <c r="U2" s="106" t="s">
        <v>341</v>
      </c>
      <c r="V2" s="106" t="s">
        <v>341</v>
      </c>
      <c r="W2" s="98"/>
      <c r="X2" s="98"/>
      <c r="Y2" s="98"/>
      <c r="Z2" s="109"/>
      <c r="AA2" s="98"/>
      <c r="AB2" s="98"/>
      <c r="AC2" s="102"/>
      <c r="AD2" s="102"/>
      <c r="AE2" s="105"/>
      <c r="AF2" s="102"/>
      <c r="AG2" s="102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</row>
    <row r="3" spans="1:98" ht="15.75" customHeight="1" x14ac:dyDescent="0.25">
      <c r="A3" s="167"/>
      <c r="B3" s="98"/>
      <c r="C3" s="98"/>
      <c r="D3" s="2"/>
      <c r="E3" s="99"/>
      <c r="F3" s="99"/>
      <c r="G3" s="99" t="s">
        <v>3</v>
      </c>
      <c r="H3" s="99" t="s">
        <v>3</v>
      </c>
      <c r="I3" s="99" t="s">
        <v>4</v>
      </c>
      <c r="J3" s="99" t="s">
        <v>4</v>
      </c>
      <c r="K3" s="107" t="s">
        <v>5</v>
      </c>
      <c r="L3" s="107" t="s">
        <v>5</v>
      </c>
      <c r="M3" s="99"/>
      <c r="N3" s="110"/>
      <c r="P3" s="111" t="s">
        <v>344</v>
      </c>
      <c r="Q3" s="99"/>
      <c r="R3" s="99"/>
      <c r="S3" s="99"/>
      <c r="T3" s="99"/>
      <c r="U3" s="106" t="s">
        <v>340</v>
      </c>
      <c r="V3" s="106" t="s">
        <v>340</v>
      </c>
      <c r="W3" s="102"/>
      <c r="X3" s="98"/>
      <c r="Y3" s="99"/>
      <c r="Z3" s="109"/>
      <c r="AA3" s="98"/>
      <c r="AB3" s="98"/>
      <c r="AC3" s="102"/>
      <c r="AD3" s="102"/>
      <c r="AE3" s="105"/>
      <c r="AF3" s="102"/>
      <c r="AG3" s="102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</row>
    <row r="4" spans="1:98" ht="15.75" customHeight="1" x14ac:dyDescent="0.25">
      <c r="A4" s="120" t="s">
        <v>6</v>
      </c>
      <c r="B4" s="168"/>
      <c r="C4" s="168"/>
      <c r="D4" s="2"/>
      <c r="F4" s="99"/>
      <c r="G4" s="107">
        <f>G6*5</f>
        <v>0</v>
      </c>
      <c r="H4" s="107">
        <f>H6*10</f>
        <v>0</v>
      </c>
      <c r="I4" s="107">
        <f>I6*5</f>
        <v>0</v>
      </c>
      <c r="J4" s="107">
        <f>J6*10</f>
        <v>0</v>
      </c>
      <c r="K4" s="107">
        <f>SUM(K9:K230)</f>
        <v>610</v>
      </c>
      <c r="L4" s="107">
        <f>SUM(L9:L230)</f>
        <v>1005</v>
      </c>
      <c r="M4" s="99" t="s">
        <v>7</v>
      </c>
      <c r="N4" s="110"/>
      <c r="P4" s="104" t="s">
        <v>364</v>
      </c>
      <c r="Q4" s="102"/>
      <c r="R4" s="113" t="s">
        <v>3</v>
      </c>
      <c r="S4" s="99" t="s">
        <v>3</v>
      </c>
      <c r="T4" s="99" t="s">
        <v>4</v>
      </c>
      <c r="U4" s="99" t="s">
        <v>3</v>
      </c>
      <c r="V4" s="99" t="s">
        <v>4</v>
      </c>
      <c r="W4" s="99"/>
      <c r="X4" s="100"/>
      <c r="Y4" s="99"/>
      <c r="Z4" s="109"/>
      <c r="AA4" s="98"/>
      <c r="AB4" s="98"/>
      <c r="AC4" s="98"/>
      <c r="AD4" s="98"/>
      <c r="AE4" s="114"/>
      <c r="AF4" s="98"/>
      <c r="AG4" s="98"/>
      <c r="AH4" s="2"/>
      <c r="AI4" s="2"/>
      <c r="AJ4" s="2"/>
      <c r="AK4" s="2"/>
      <c r="AL4" s="2"/>
      <c r="AM4" s="2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</row>
    <row r="5" spans="1:98" ht="15.75" customHeight="1" x14ac:dyDescent="0.25">
      <c r="A5" s="120"/>
      <c r="B5" s="99" t="s">
        <v>8</v>
      </c>
      <c r="C5" s="102"/>
      <c r="D5" s="2"/>
      <c r="E5" s="99" t="s">
        <v>9</v>
      </c>
      <c r="F5" s="99"/>
      <c r="G5" s="99" t="s">
        <v>10</v>
      </c>
      <c r="H5" s="99" t="s">
        <v>11</v>
      </c>
      <c r="I5" s="99" t="s">
        <v>10</v>
      </c>
      <c r="J5" s="99" t="s">
        <v>11</v>
      </c>
      <c r="K5" s="115" t="s">
        <v>12</v>
      </c>
      <c r="L5" s="115" t="s">
        <v>12</v>
      </c>
      <c r="M5" s="99" t="s">
        <v>13</v>
      </c>
      <c r="N5" s="100" t="s">
        <v>14</v>
      </c>
      <c r="O5" s="100" t="s">
        <v>14</v>
      </c>
      <c r="P5" s="100" t="s">
        <v>365</v>
      </c>
      <c r="Q5" s="99" t="s">
        <v>15</v>
      </c>
      <c r="R5" s="99" t="s">
        <v>16</v>
      </c>
      <c r="S5" s="99" t="s">
        <v>17</v>
      </c>
      <c r="T5" s="99" t="s">
        <v>17</v>
      </c>
      <c r="U5" s="116">
        <v>45776</v>
      </c>
      <c r="V5" s="116">
        <v>45778</v>
      </c>
      <c r="W5" s="99"/>
      <c r="X5" s="99"/>
      <c r="Y5" s="99"/>
      <c r="Z5" s="109"/>
      <c r="AA5" s="98"/>
      <c r="AB5" s="98"/>
      <c r="AC5" s="98"/>
      <c r="AD5" s="98"/>
      <c r="AE5" s="109"/>
      <c r="AF5" s="98"/>
      <c r="AG5" s="98"/>
      <c r="AH5" s="2"/>
      <c r="AI5" s="2"/>
      <c r="AJ5" s="2"/>
      <c r="AK5" s="2"/>
      <c r="AL5" s="2"/>
      <c r="AM5" s="2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</row>
    <row r="6" spans="1:98" ht="15.75" customHeight="1" x14ac:dyDescent="0.25">
      <c r="A6" s="120"/>
      <c r="B6" s="99">
        <v>2025</v>
      </c>
      <c r="C6" s="99" t="s">
        <v>18</v>
      </c>
      <c r="D6" s="2"/>
      <c r="E6" s="99" t="s">
        <v>19</v>
      </c>
      <c r="F6" s="99" t="s">
        <v>20</v>
      </c>
      <c r="G6" s="99">
        <f>COUNT(G9:G205)</f>
        <v>0</v>
      </c>
      <c r="H6" s="99">
        <f>COUNT(H9:H205)</f>
        <v>0</v>
      </c>
      <c r="I6" s="99">
        <f>COUNT(I9:I205)</f>
        <v>0</v>
      </c>
      <c r="J6" s="99">
        <f>COUNT(J9:J205)</f>
        <v>0</v>
      </c>
      <c r="K6" s="99">
        <f>COUNT(K9:K205)</f>
        <v>122</v>
      </c>
      <c r="L6" s="99"/>
      <c r="M6" s="99" t="s">
        <v>21</v>
      </c>
      <c r="N6" s="100" t="s">
        <v>22</v>
      </c>
      <c r="O6" s="100" t="s">
        <v>22</v>
      </c>
      <c r="P6" s="100" t="s">
        <v>366</v>
      </c>
      <c r="Q6" s="99" t="s">
        <v>11</v>
      </c>
      <c r="R6" s="99" t="s">
        <v>11</v>
      </c>
      <c r="S6" s="99" t="s">
        <v>23</v>
      </c>
      <c r="T6" s="99" t="s">
        <v>23</v>
      </c>
      <c r="U6" s="90">
        <f>SUM(U9:U305)</f>
        <v>0</v>
      </c>
      <c r="V6" s="90">
        <f>SUM(V9:V305)</f>
        <v>0</v>
      </c>
      <c r="W6" s="99"/>
      <c r="X6" s="99"/>
      <c r="Y6" s="99"/>
      <c r="Z6" s="109"/>
      <c r="AA6" s="98"/>
      <c r="AB6" s="98"/>
      <c r="AC6" s="98"/>
      <c r="AD6" s="98"/>
      <c r="AE6" s="109"/>
      <c r="AF6" s="98"/>
      <c r="AG6" s="98"/>
      <c r="AH6" s="2"/>
      <c r="AI6" s="2"/>
      <c r="AJ6" s="2"/>
      <c r="AK6" s="2"/>
      <c r="AL6" s="2"/>
      <c r="AM6" s="2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</row>
    <row r="7" spans="1:98" ht="15.75" customHeight="1" x14ac:dyDescent="0.25">
      <c r="A7" s="120"/>
      <c r="B7" s="99">
        <f>COUNT(B9:B205)</f>
        <v>163</v>
      </c>
      <c r="C7" s="99" t="s">
        <v>24</v>
      </c>
      <c r="D7" s="2" t="s">
        <v>25</v>
      </c>
      <c r="E7" s="99" t="s">
        <v>215</v>
      </c>
      <c r="F7" s="99"/>
      <c r="G7" s="99"/>
      <c r="H7" s="99"/>
      <c r="I7" s="99"/>
      <c r="J7" s="99"/>
      <c r="K7" s="117"/>
      <c r="L7" s="117"/>
      <c r="M7" s="99" t="s">
        <v>27</v>
      </c>
      <c r="N7" s="100" t="s">
        <v>28</v>
      </c>
      <c r="O7" s="100" t="s">
        <v>29</v>
      </c>
      <c r="P7" s="100" t="s">
        <v>367</v>
      </c>
      <c r="Q7" s="99" t="s">
        <v>30</v>
      </c>
      <c r="R7" s="99" t="s">
        <v>31</v>
      </c>
      <c r="S7" s="99">
        <f>COUNT(S9:S205)</f>
        <v>0</v>
      </c>
      <c r="T7" s="99">
        <f>COUNT(T9:T205)</f>
        <v>0</v>
      </c>
      <c r="U7" s="99">
        <f>COUNT(U9:U206)</f>
        <v>0</v>
      </c>
      <c r="V7" s="99">
        <f>COUNT(V9:V206)</f>
        <v>0</v>
      </c>
      <c r="W7" s="102"/>
      <c r="X7" s="102"/>
      <c r="Y7" s="99"/>
      <c r="Z7" s="109"/>
      <c r="AA7" s="98"/>
      <c r="AB7" s="98"/>
      <c r="AC7" s="98"/>
      <c r="AD7" s="98"/>
      <c r="AE7" s="109"/>
      <c r="AF7" s="98"/>
      <c r="AG7" s="98"/>
      <c r="AH7" s="2"/>
      <c r="AI7" s="2"/>
      <c r="AJ7" s="2"/>
      <c r="AK7" s="2"/>
      <c r="AL7" s="2"/>
      <c r="AM7" s="2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</row>
    <row r="8" spans="1:98" ht="15.75" customHeight="1" x14ac:dyDescent="0.25">
      <c r="A8" s="120"/>
      <c r="B8" s="99"/>
      <c r="C8" s="99"/>
      <c r="D8" s="2"/>
      <c r="E8" s="99"/>
      <c r="G8" s="99"/>
      <c r="H8" s="99"/>
      <c r="I8" s="99"/>
      <c r="J8" s="99"/>
      <c r="K8" s="117"/>
      <c r="L8" s="117"/>
      <c r="M8" s="99"/>
      <c r="N8" s="100"/>
      <c r="O8" s="100"/>
      <c r="P8" s="119"/>
      <c r="Q8" s="99"/>
      <c r="R8" s="99"/>
      <c r="S8" s="99"/>
      <c r="T8" s="99"/>
      <c r="W8" s="102"/>
      <c r="X8" s="102"/>
      <c r="Y8" s="99"/>
      <c r="Z8" s="109"/>
      <c r="AA8" s="98"/>
      <c r="AB8" s="98"/>
      <c r="AC8" s="98"/>
      <c r="AD8" s="98"/>
      <c r="AE8" s="109"/>
      <c r="AF8" s="98"/>
      <c r="AG8" s="98"/>
      <c r="AH8" s="2"/>
      <c r="AI8" s="2"/>
      <c r="AJ8" s="2"/>
      <c r="AK8" s="2"/>
      <c r="AL8" s="2"/>
      <c r="AM8" s="2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</row>
    <row r="9" spans="1:98" ht="15.75" customHeight="1" x14ac:dyDescent="0.25">
      <c r="A9" s="120">
        <v>1</v>
      </c>
      <c r="B9" s="99"/>
      <c r="C9" s="99" t="s">
        <v>32</v>
      </c>
      <c r="D9" s="74" t="s">
        <v>33</v>
      </c>
      <c r="E9" s="120">
        <v>0</v>
      </c>
      <c r="F9" s="113"/>
      <c r="G9" s="115"/>
      <c r="H9" s="115"/>
      <c r="I9" s="115"/>
      <c r="J9" s="115"/>
      <c r="K9" s="117">
        <v>5</v>
      </c>
      <c r="L9" s="117">
        <v>5</v>
      </c>
      <c r="M9" s="99">
        <v>4</v>
      </c>
      <c r="N9" s="121">
        <v>0</v>
      </c>
      <c r="O9" s="121">
        <v>0</v>
      </c>
      <c r="P9" s="100">
        <f>IF(O9=0,0,(O9*(120/113))+(68.9-70))</f>
        <v>0</v>
      </c>
      <c r="Q9" s="99"/>
      <c r="R9" s="100">
        <f>+P9+Q9</f>
        <v>0</v>
      </c>
      <c r="T9" s="113"/>
      <c r="U9" s="115"/>
      <c r="V9" s="122"/>
      <c r="W9" s="102"/>
      <c r="X9" s="102"/>
      <c r="Y9" s="99"/>
      <c r="Z9" s="109"/>
      <c r="AA9" s="98"/>
      <c r="AB9" s="98"/>
      <c r="AC9" s="98"/>
      <c r="AD9" s="98"/>
      <c r="AE9" s="109"/>
      <c r="AF9" s="98"/>
      <c r="AG9" s="98"/>
      <c r="AH9" s="2"/>
      <c r="AI9" s="2"/>
      <c r="AJ9" s="2"/>
      <c r="AK9" s="2"/>
      <c r="AL9" s="2"/>
      <c r="AM9" s="2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</row>
    <row r="10" spans="1:98" ht="15.75" customHeight="1" x14ac:dyDescent="0.25">
      <c r="A10" s="120">
        <f>A9+1</f>
        <v>2</v>
      </c>
      <c r="B10" s="99">
        <v>2025</v>
      </c>
      <c r="C10" s="99" t="s">
        <v>32</v>
      </c>
      <c r="D10" s="2" t="s">
        <v>34</v>
      </c>
      <c r="E10" s="120">
        <v>0</v>
      </c>
      <c r="F10" s="99"/>
      <c r="G10" s="115"/>
      <c r="H10" s="115"/>
      <c r="I10" s="115"/>
      <c r="J10" s="115"/>
      <c r="K10" s="117"/>
      <c r="L10" s="117">
        <v>10</v>
      </c>
      <c r="M10" s="113">
        <v>5</v>
      </c>
      <c r="N10" s="121">
        <v>7.6</v>
      </c>
      <c r="O10" s="121">
        <v>7.6</v>
      </c>
      <c r="P10" s="100">
        <f>IF(O10=0,0,(O10*(120/113))+(68.9-70))</f>
        <v>6.9707964601769969</v>
      </c>
      <c r="Q10" s="99">
        <v>-4</v>
      </c>
      <c r="R10" s="100">
        <f>+P10+Q10</f>
        <v>2.9707964601769969</v>
      </c>
      <c r="T10" s="99"/>
      <c r="U10" s="115"/>
      <c r="V10" s="122"/>
      <c r="W10" s="102"/>
      <c r="X10" s="102"/>
      <c r="Y10" s="99"/>
      <c r="Z10" s="109"/>
      <c r="AA10" s="98"/>
      <c r="AB10" s="98"/>
      <c r="AC10" s="98"/>
      <c r="AD10" s="98"/>
      <c r="AE10" s="109"/>
      <c r="AF10" s="98"/>
      <c r="AG10" s="98"/>
      <c r="AH10" s="2"/>
      <c r="AI10" s="2"/>
      <c r="AJ10" s="2"/>
      <c r="AK10" s="2"/>
      <c r="AL10" s="2"/>
      <c r="AM10" s="2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</row>
    <row r="11" spans="1:98" ht="15.75" customHeight="1" x14ac:dyDescent="0.25">
      <c r="A11" s="120">
        <f>A10+1</f>
        <v>3</v>
      </c>
      <c r="B11" s="99">
        <v>2025</v>
      </c>
      <c r="C11" s="99" t="s">
        <v>37</v>
      </c>
      <c r="D11" s="2" t="s">
        <v>329</v>
      </c>
      <c r="E11" s="120">
        <v>3</v>
      </c>
      <c r="F11" s="99"/>
      <c r="G11" s="115"/>
      <c r="H11" s="115"/>
      <c r="I11" s="115"/>
      <c r="J11" s="115"/>
      <c r="K11" s="117"/>
      <c r="L11" s="117">
        <v>10</v>
      </c>
      <c r="M11" s="113">
        <v>7</v>
      </c>
      <c r="N11" s="121">
        <v>23</v>
      </c>
      <c r="O11" s="121">
        <v>23</v>
      </c>
      <c r="P11" s="100">
        <f>IF(O11=0,0,(O11*(115/113))+(66.3-70))</f>
        <v>19.707079646017696</v>
      </c>
      <c r="Q11" s="99"/>
      <c r="R11" s="100">
        <f>+P11+Q11</f>
        <v>19.707079646017696</v>
      </c>
      <c r="S11" s="113"/>
      <c r="T11" s="113"/>
      <c r="U11" s="93"/>
      <c r="V11" s="115"/>
      <c r="W11" s="174"/>
      <c r="X11" s="123"/>
      <c r="Y11" s="106"/>
      <c r="Z11" s="124"/>
      <c r="AA11" s="125"/>
      <c r="AB11" s="125"/>
      <c r="AC11" s="125"/>
      <c r="AD11" s="125"/>
      <c r="AE11" s="124"/>
      <c r="AF11" s="125"/>
      <c r="AG11" s="125"/>
      <c r="AH11" s="2"/>
      <c r="AI11" s="2"/>
      <c r="AJ11" s="2"/>
      <c r="AK11" s="2"/>
      <c r="AL11" s="2"/>
      <c r="AM11" s="2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</row>
    <row r="12" spans="1:98" ht="15.75" customHeight="1" x14ac:dyDescent="0.25">
      <c r="A12" s="120">
        <f>A11+1</f>
        <v>4</v>
      </c>
      <c r="B12" s="99">
        <v>2025</v>
      </c>
      <c r="C12" s="99" t="s">
        <v>32</v>
      </c>
      <c r="D12" s="2" t="s">
        <v>35</v>
      </c>
      <c r="E12" s="120">
        <v>7</v>
      </c>
      <c r="F12" s="99"/>
      <c r="G12" s="115"/>
      <c r="H12" s="115"/>
      <c r="I12" s="115"/>
      <c r="J12" s="115"/>
      <c r="K12" s="117">
        <v>5</v>
      </c>
      <c r="L12" s="117">
        <v>5</v>
      </c>
      <c r="M12" s="99">
        <v>20</v>
      </c>
      <c r="N12" s="121">
        <v>8.6999999999999993</v>
      </c>
      <c r="O12" s="121">
        <v>8.6999999999999993</v>
      </c>
      <c r="P12" s="100">
        <f>IF(O12=0,0,(O12*(120/113))+(68.9-70))</f>
        <v>8.1389380530973501</v>
      </c>
      <c r="Q12" s="99"/>
      <c r="R12" s="100">
        <f>+P12+Q12</f>
        <v>8.1389380530973501</v>
      </c>
      <c r="S12" s="113"/>
      <c r="T12" s="99"/>
      <c r="U12" s="115"/>
      <c r="V12" s="126"/>
      <c r="W12" s="102"/>
      <c r="X12" s="102"/>
      <c r="Y12" s="99"/>
      <c r="Z12" s="127"/>
      <c r="AA12" s="98"/>
      <c r="AB12" s="98"/>
      <c r="AC12" s="98"/>
      <c r="AD12" s="98"/>
      <c r="AE12" s="109"/>
      <c r="AF12" s="98"/>
      <c r="AG12" s="98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65"/>
      <c r="CR12" s="65"/>
      <c r="CS12" s="65"/>
      <c r="CT12" s="65"/>
    </row>
    <row r="13" spans="1:98" ht="15.75" customHeight="1" x14ac:dyDescent="0.25">
      <c r="A13" s="120">
        <f>A12+1</f>
        <v>5</v>
      </c>
      <c r="B13" s="99"/>
      <c r="C13" s="99" t="s">
        <v>32</v>
      </c>
      <c r="D13" s="2" t="s">
        <v>36</v>
      </c>
      <c r="E13" s="120">
        <v>0</v>
      </c>
      <c r="F13" s="99"/>
      <c r="G13" s="115"/>
      <c r="H13" s="115"/>
      <c r="I13" s="115"/>
      <c r="J13" s="115"/>
      <c r="K13" s="115"/>
      <c r="L13" s="115">
        <v>10</v>
      </c>
      <c r="M13" s="99">
        <v>20</v>
      </c>
      <c r="N13" s="98">
        <v>12.9</v>
      </c>
      <c r="O13" s="98">
        <v>12.9</v>
      </c>
      <c r="P13" s="100">
        <f>IF(O13=0,0,(O13*(120/113))+(68.9-70))</f>
        <v>12.599115044247794</v>
      </c>
      <c r="Q13" s="99"/>
      <c r="R13" s="100">
        <f>+P13+Q13</f>
        <v>12.599115044247794</v>
      </c>
      <c r="S13" s="99"/>
      <c r="T13" s="99"/>
      <c r="U13" s="115"/>
      <c r="V13" s="128"/>
      <c r="W13" s="99"/>
      <c r="X13" s="120"/>
      <c r="Y13" s="99"/>
      <c r="Z13" s="127"/>
      <c r="AA13" s="98"/>
      <c r="AB13" s="98"/>
      <c r="AC13" s="98"/>
      <c r="AD13" s="98"/>
      <c r="AE13" s="109"/>
      <c r="AF13" s="98"/>
      <c r="AG13" s="98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65"/>
      <c r="CR13" s="65"/>
      <c r="CS13" s="65"/>
      <c r="CT13" s="65"/>
    </row>
    <row r="14" spans="1:98" ht="15.75" customHeight="1" x14ac:dyDescent="0.25">
      <c r="A14" s="120">
        <f>A13+1</f>
        <v>6</v>
      </c>
      <c r="B14" s="99"/>
      <c r="C14" s="99" t="s">
        <v>37</v>
      </c>
      <c r="D14" s="2" t="s">
        <v>38</v>
      </c>
      <c r="E14" s="120">
        <v>0</v>
      </c>
      <c r="F14" s="99"/>
      <c r="G14" s="115"/>
      <c r="H14" s="115"/>
      <c r="I14" s="115"/>
      <c r="J14" s="115"/>
      <c r="K14" s="115">
        <v>5</v>
      </c>
      <c r="L14" s="115"/>
      <c r="M14" s="99">
        <v>7</v>
      </c>
      <c r="N14" s="98">
        <v>25.3</v>
      </c>
      <c r="O14" s="98">
        <v>25.3</v>
      </c>
      <c r="P14" s="100">
        <f>IF(O14=0,0,(O14*(115/113))+(66.3-70))</f>
        <v>22.047787610619469</v>
      </c>
      <c r="Q14" s="99"/>
      <c r="R14" s="100">
        <f>+P14+Q14</f>
        <v>22.047787610619469</v>
      </c>
      <c r="S14" s="99"/>
      <c r="T14" s="99"/>
      <c r="U14" s="94"/>
      <c r="V14" s="115"/>
      <c r="W14" s="99"/>
      <c r="X14" s="99"/>
      <c r="Y14" s="99"/>
      <c r="Z14" s="99"/>
      <c r="AA14" s="98"/>
      <c r="AB14" s="98"/>
      <c r="AC14" s="98"/>
      <c r="AD14" s="98"/>
      <c r="AE14" s="109"/>
      <c r="AF14" s="98"/>
      <c r="AG14" s="98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65"/>
      <c r="CR14" s="65"/>
      <c r="CS14" s="65"/>
      <c r="CT14" s="65"/>
    </row>
    <row r="15" spans="1:98" ht="15.75" customHeight="1" x14ac:dyDescent="0.25">
      <c r="A15" s="120">
        <f>A14+1</f>
        <v>7</v>
      </c>
      <c r="B15" s="99">
        <v>2025</v>
      </c>
      <c r="C15" s="99" t="s">
        <v>32</v>
      </c>
      <c r="D15" s="2" t="s">
        <v>39</v>
      </c>
      <c r="E15" s="120">
        <v>11</v>
      </c>
      <c r="F15" s="99"/>
      <c r="G15" s="115"/>
      <c r="H15" s="115"/>
      <c r="I15" s="115"/>
      <c r="J15" s="115"/>
      <c r="K15" s="115">
        <v>5</v>
      </c>
      <c r="L15" s="115">
        <v>5</v>
      </c>
      <c r="M15" s="99">
        <v>20</v>
      </c>
      <c r="N15" s="98">
        <v>6.8</v>
      </c>
      <c r="O15" s="98">
        <v>6.8</v>
      </c>
      <c r="P15" s="100">
        <f>IF(O15=0,0,(O15*(120/113))+(68.9-70))</f>
        <v>6.1212389380531036</v>
      </c>
      <c r="Q15" s="99"/>
      <c r="R15" s="100">
        <f>+P15+Q15</f>
        <v>6.1212389380531036</v>
      </c>
      <c r="S15" s="99"/>
      <c r="T15" s="99"/>
      <c r="U15" s="115"/>
      <c r="V15" s="115"/>
      <c r="W15" s="99"/>
      <c r="X15" s="99"/>
      <c r="Y15" s="99"/>
      <c r="Z15" s="99"/>
      <c r="AA15" s="98"/>
      <c r="AB15" s="98"/>
      <c r="AC15" s="98"/>
      <c r="AD15" s="98"/>
      <c r="AE15" s="109"/>
      <c r="AF15" s="98"/>
      <c r="AG15" s="98"/>
      <c r="AH15" s="2"/>
      <c r="AI15" s="2"/>
      <c r="AJ15" s="2"/>
      <c r="AK15" s="2"/>
      <c r="AL15" s="2"/>
      <c r="AM15" s="2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</row>
    <row r="16" spans="1:98" ht="15.75" customHeight="1" x14ac:dyDescent="0.25">
      <c r="A16" s="120">
        <f>A15+1</f>
        <v>8</v>
      </c>
      <c r="B16" s="99">
        <v>2025</v>
      </c>
      <c r="C16" s="99" t="s">
        <v>32</v>
      </c>
      <c r="D16" s="2" t="s">
        <v>40</v>
      </c>
      <c r="E16" s="120">
        <v>0</v>
      </c>
      <c r="F16" s="99"/>
      <c r="G16" s="115"/>
      <c r="H16" s="115"/>
      <c r="I16" s="115"/>
      <c r="J16" s="115"/>
      <c r="K16" s="115"/>
      <c r="L16" s="115">
        <v>10</v>
      </c>
      <c r="M16" s="99">
        <v>5</v>
      </c>
      <c r="N16" s="98">
        <v>9.1</v>
      </c>
      <c r="O16" s="98">
        <v>9.1</v>
      </c>
      <c r="P16" s="100">
        <f>IF(O16=0,0,(O16*(120/113))+(68.9-70))</f>
        <v>8.5637168141592976</v>
      </c>
      <c r="Q16" s="99">
        <v>-4</v>
      </c>
      <c r="R16" s="100">
        <f>+P16+Q16</f>
        <v>4.5637168141592976</v>
      </c>
      <c r="S16" s="99"/>
      <c r="T16" s="99"/>
      <c r="U16" s="115"/>
      <c r="V16" s="115"/>
      <c r="W16" s="99"/>
      <c r="X16" s="99"/>
      <c r="Y16" s="99"/>
      <c r="Z16" s="129"/>
      <c r="AA16" s="98"/>
      <c r="AB16" s="98"/>
      <c r="AC16" s="98"/>
      <c r="AD16" s="98"/>
      <c r="AE16" s="109"/>
      <c r="AF16" s="98"/>
      <c r="AG16" s="98"/>
      <c r="AH16" s="2"/>
      <c r="AI16" s="2"/>
      <c r="AJ16" s="2"/>
      <c r="AK16" s="2"/>
      <c r="AL16" s="2"/>
      <c r="AM16" s="2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</row>
    <row r="17" spans="1:98" ht="15.75" customHeight="1" x14ac:dyDescent="0.25">
      <c r="A17" s="120">
        <f>A16+1</f>
        <v>9</v>
      </c>
      <c r="B17" s="99"/>
      <c r="C17" s="99" t="s">
        <v>32</v>
      </c>
      <c r="D17" s="2" t="s">
        <v>41</v>
      </c>
      <c r="E17" s="120">
        <v>0</v>
      </c>
      <c r="F17" s="99"/>
      <c r="G17" s="115"/>
      <c r="H17" s="115"/>
      <c r="I17" s="115"/>
      <c r="J17" s="115"/>
      <c r="K17" s="115">
        <v>5</v>
      </c>
      <c r="L17" s="115">
        <v>5</v>
      </c>
      <c r="M17" s="99">
        <v>8</v>
      </c>
      <c r="N17" s="98">
        <v>21.3</v>
      </c>
      <c r="O17" s="98">
        <v>21.3</v>
      </c>
      <c r="P17" s="100">
        <f>IF(O17=0,0,(O17*(120/113))+(68.9-70))</f>
        <v>21.519469026548681</v>
      </c>
      <c r="Q17" s="99"/>
      <c r="R17" s="100">
        <f>+P17+Q17</f>
        <v>21.519469026548681</v>
      </c>
      <c r="S17" s="99"/>
      <c r="T17" s="99"/>
      <c r="U17" s="115"/>
      <c r="V17" s="115"/>
      <c r="W17" s="99"/>
      <c r="X17" s="120"/>
      <c r="Y17" s="99"/>
      <c r="Z17" s="127"/>
      <c r="AA17" s="98"/>
      <c r="AB17" s="98"/>
      <c r="AC17" s="98"/>
      <c r="AD17" s="98"/>
      <c r="AE17" s="109"/>
      <c r="AF17" s="98"/>
      <c r="AG17" s="98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65"/>
      <c r="CR17" s="65"/>
      <c r="CS17" s="65"/>
      <c r="CT17" s="65"/>
    </row>
    <row r="18" spans="1:98" ht="15.75" customHeight="1" x14ac:dyDescent="0.25">
      <c r="A18" s="120">
        <f>A17+1</f>
        <v>10</v>
      </c>
      <c r="B18" s="99"/>
      <c r="C18" s="99" t="s">
        <v>37</v>
      </c>
      <c r="D18" s="2" t="s">
        <v>42</v>
      </c>
      <c r="E18" s="120">
        <v>0</v>
      </c>
      <c r="F18" s="99"/>
      <c r="G18" s="115"/>
      <c r="H18" s="115"/>
      <c r="I18" s="115"/>
      <c r="J18" s="115"/>
      <c r="K18" s="115">
        <v>5</v>
      </c>
      <c r="L18" s="115"/>
      <c r="M18" s="99">
        <v>20</v>
      </c>
      <c r="N18" s="98">
        <v>28.2</v>
      </c>
      <c r="O18" s="130">
        <v>28.2</v>
      </c>
      <c r="P18" s="100">
        <f>IF(O18=0,0,(O18*(115/113))+(66.3-70))</f>
        <v>24.999115044247784</v>
      </c>
      <c r="Q18" s="99"/>
      <c r="R18" s="100">
        <f>+P18+Q18</f>
        <v>24.999115044247784</v>
      </c>
      <c r="S18" s="99"/>
      <c r="T18" s="99"/>
      <c r="U18" s="122"/>
      <c r="V18" s="115"/>
      <c r="W18" s="131"/>
      <c r="X18" s="120"/>
      <c r="Y18" s="99"/>
      <c r="Z18" s="127"/>
      <c r="AA18" s="98"/>
      <c r="AB18" s="98"/>
      <c r="AC18" s="98"/>
      <c r="AD18" s="98"/>
      <c r="AE18" s="109"/>
      <c r="AF18" s="98"/>
      <c r="AG18" s="98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65"/>
      <c r="CR18" s="65"/>
      <c r="CS18" s="65"/>
      <c r="CT18" s="65"/>
    </row>
    <row r="19" spans="1:98" ht="15.75" customHeight="1" x14ac:dyDescent="0.25">
      <c r="A19" s="120">
        <f>A18+1</f>
        <v>11</v>
      </c>
      <c r="B19" s="99">
        <v>2025</v>
      </c>
      <c r="C19" s="99" t="s">
        <v>37</v>
      </c>
      <c r="D19" s="2" t="s">
        <v>43</v>
      </c>
      <c r="E19" s="120">
        <v>0</v>
      </c>
      <c r="F19" s="99"/>
      <c r="G19" s="115"/>
      <c r="H19" s="115"/>
      <c r="I19" s="115"/>
      <c r="J19" s="115"/>
      <c r="K19" s="115"/>
      <c r="L19" s="115"/>
      <c r="M19" s="99">
        <v>20</v>
      </c>
      <c r="N19" s="98">
        <v>28.9</v>
      </c>
      <c r="O19" s="98">
        <v>28.9</v>
      </c>
      <c r="P19" s="100">
        <f>IF(O19=0,0,(O19*(115/113))+(66.3-70))</f>
        <v>25.711504424778756</v>
      </c>
      <c r="Q19" s="99"/>
      <c r="R19" s="100">
        <f>+P19+Q19</f>
        <v>25.711504424778756</v>
      </c>
      <c r="S19" s="99"/>
      <c r="T19" s="99"/>
      <c r="U19" s="115"/>
      <c r="V19" s="115"/>
      <c r="W19" s="174"/>
      <c r="X19" s="120"/>
      <c r="Y19" s="99"/>
      <c r="Z19" s="127"/>
      <c r="AA19" s="98"/>
      <c r="AB19" s="98"/>
      <c r="AC19" s="98"/>
      <c r="AD19" s="98"/>
      <c r="AE19" s="109"/>
      <c r="AF19" s="98"/>
      <c r="AG19" s="98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65"/>
      <c r="CR19" s="65"/>
      <c r="CS19" s="65"/>
      <c r="CT19" s="65"/>
    </row>
    <row r="20" spans="1:98" ht="15.75" customHeight="1" x14ac:dyDescent="0.25">
      <c r="A20" s="120">
        <f>A19+1</f>
        <v>12</v>
      </c>
      <c r="B20" s="99"/>
      <c r="C20" s="99" t="s">
        <v>32</v>
      </c>
      <c r="D20" s="2" t="s">
        <v>44</v>
      </c>
      <c r="E20" s="120">
        <v>0</v>
      </c>
      <c r="F20" s="99"/>
      <c r="G20" s="115"/>
      <c r="H20" s="115"/>
      <c r="I20" s="115"/>
      <c r="J20" s="115"/>
      <c r="K20" s="115">
        <v>5</v>
      </c>
      <c r="L20" s="115">
        <v>5</v>
      </c>
      <c r="M20" s="99">
        <v>8</v>
      </c>
      <c r="N20" s="98">
        <v>11.8</v>
      </c>
      <c r="O20" s="98">
        <v>11.8</v>
      </c>
      <c r="P20" s="100">
        <f>IF(O20=0,0,(O20*(120/113))+(68.9-70))</f>
        <v>11.430973451327441</v>
      </c>
      <c r="Q20" s="99"/>
      <c r="R20" s="100">
        <f>+P20+Q20</f>
        <v>11.430973451327441</v>
      </c>
      <c r="T20" s="99"/>
      <c r="U20" s="115"/>
      <c r="V20" s="115"/>
      <c r="W20" s="99"/>
      <c r="X20" s="99"/>
      <c r="Y20" s="99"/>
      <c r="Z20" s="127"/>
      <c r="AA20" s="98"/>
      <c r="AB20" s="98"/>
      <c r="AC20" s="98"/>
      <c r="AD20" s="98"/>
      <c r="AE20" s="109"/>
      <c r="AF20" s="98"/>
      <c r="AG20" s="98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65"/>
      <c r="CR20" s="65"/>
      <c r="CS20" s="65"/>
      <c r="CT20" s="65"/>
    </row>
    <row r="21" spans="1:98" ht="15.75" customHeight="1" x14ac:dyDescent="0.25">
      <c r="A21" s="120">
        <f>A20+1</f>
        <v>13</v>
      </c>
      <c r="B21" s="99">
        <v>2025</v>
      </c>
      <c r="C21" s="99" t="s">
        <v>32</v>
      </c>
      <c r="D21" s="2" t="s">
        <v>45</v>
      </c>
      <c r="E21" s="120">
        <v>0</v>
      </c>
      <c r="F21" s="99"/>
      <c r="G21" s="115"/>
      <c r="H21" s="115"/>
      <c r="I21" s="115"/>
      <c r="J21" s="115"/>
      <c r="K21" s="115">
        <v>5</v>
      </c>
      <c r="L21" s="115"/>
      <c r="M21" s="99">
        <v>6</v>
      </c>
      <c r="N21" s="98">
        <v>13.5</v>
      </c>
      <c r="O21" s="98">
        <v>13.5</v>
      </c>
      <c r="P21" s="100">
        <f>IF(O21=0,0,(O21*(120/113))+(68.9-70))</f>
        <v>13.236283185840716</v>
      </c>
      <c r="Q21" s="99"/>
      <c r="R21" s="100">
        <f>+P21+Q21</f>
        <v>13.236283185840716</v>
      </c>
      <c r="S21" s="99"/>
      <c r="T21" s="99"/>
      <c r="U21" s="115"/>
      <c r="V21" s="115"/>
      <c r="W21" s="99"/>
      <c r="X21" s="120"/>
      <c r="Y21" s="120"/>
      <c r="Z21" s="127"/>
      <c r="AA21" s="98"/>
      <c r="AB21" s="98"/>
      <c r="AC21" s="98"/>
      <c r="AD21" s="98"/>
      <c r="AE21" s="109"/>
      <c r="AF21" s="98"/>
      <c r="AG21" s="98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65"/>
      <c r="CR21" s="65"/>
      <c r="CS21" s="65"/>
      <c r="CT21" s="65"/>
    </row>
    <row r="22" spans="1:98" ht="15.75" customHeight="1" x14ac:dyDescent="0.25">
      <c r="A22" s="120">
        <f>A21+1</f>
        <v>14</v>
      </c>
      <c r="B22" s="99">
        <v>2025</v>
      </c>
      <c r="C22" s="99" t="s">
        <v>32</v>
      </c>
      <c r="D22" s="2" t="s">
        <v>46</v>
      </c>
      <c r="E22" s="120">
        <v>2</v>
      </c>
      <c r="F22" s="99"/>
      <c r="G22" s="115"/>
      <c r="H22" s="115"/>
      <c r="I22" s="115"/>
      <c r="J22" s="115"/>
      <c r="K22" s="117"/>
      <c r="L22" s="117">
        <v>10</v>
      </c>
      <c r="M22" s="113">
        <v>10</v>
      </c>
      <c r="N22" s="121">
        <v>22.1</v>
      </c>
      <c r="O22" s="121">
        <v>22.1</v>
      </c>
      <c r="P22" s="100">
        <f>IF(O22=0,0,(O22*(120/113))+(68.9-70))</f>
        <v>22.369026548672576</v>
      </c>
      <c r="Q22" s="99"/>
      <c r="R22" s="100">
        <f>+P22+Q22</f>
        <v>22.369026548672576</v>
      </c>
      <c r="S22" s="99"/>
      <c r="T22" s="113"/>
      <c r="U22" s="115"/>
      <c r="V22" s="126"/>
      <c r="W22" s="102"/>
      <c r="X22" s="102"/>
      <c r="Y22" s="99"/>
      <c r="Z22" s="109"/>
      <c r="AA22" s="98"/>
      <c r="AB22" s="98"/>
      <c r="AC22" s="98"/>
      <c r="AD22" s="98"/>
      <c r="AE22" s="109"/>
      <c r="AF22" s="98"/>
      <c r="AG22" s="98"/>
      <c r="AH22" s="2"/>
      <c r="AI22" s="2"/>
      <c r="AJ22" s="2"/>
      <c r="AK22" s="2"/>
      <c r="AL22" s="2"/>
      <c r="AM22" s="2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</row>
    <row r="23" spans="1:98" ht="15.75" customHeight="1" x14ac:dyDescent="0.25">
      <c r="A23" s="120">
        <f>A22+1</f>
        <v>15</v>
      </c>
      <c r="B23" s="99">
        <v>2025</v>
      </c>
      <c r="C23" s="99" t="s">
        <v>32</v>
      </c>
      <c r="D23" s="2" t="s">
        <v>47</v>
      </c>
      <c r="E23" s="120">
        <v>0</v>
      </c>
      <c r="F23" s="99"/>
      <c r="G23" s="115"/>
      <c r="H23" s="115"/>
      <c r="I23" s="115"/>
      <c r="J23" s="115"/>
      <c r="K23" s="117"/>
      <c r="L23" s="117">
        <v>10</v>
      </c>
      <c r="M23" s="113">
        <v>5</v>
      </c>
      <c r="N23" s="121">
        <v>28.3</v>
      </c>
      <c r="O23" s="121">
        <v>28.3</v>
      </c>
      <c r="P23" s="100">
        <f>IF(O23=0,0,(O23*(120/113))+(68.9-70))</f>
        <v>28.953097345132754</v>
      </c>
      <c r="Q23" s="99">
        <v>-4</v>
      </c>
      <c r="R23" s="100">
        <f>+P23+Q23</f>
        <v>24.953097345132754</v>
      </c>
      <c r="S23" s="99"/>
      <c r="T23" s="99"/>
      <c r="U23" s="115"/>
      <c r="V23" s="128"/>
      <c r="W23" s="99"/>
      <c r="X23" s="120"/>
      <c r="Y23" s="99"/>
      <c r="Z23" s="127"/>
      <c r="AA23" s="98"/>
      <c r="AB23" s="98"/>
      <c r="AC23" s="98"/>
      <c r="AD23" s="98"/>
      <c r="AE23" s="109"/>
      <c r="AF23" s="98"/>
      <c r="AG23" s="98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65"/>
      <c r="CR23" s="65"/>
      <c r="CS23" s="65"/>
      <c r="CT23" s="65"/>
    </row>
    <row r="24" spans="1:98" ht="15.75" customHeight="1" x14ac:dyDescent="0.25">
      <c r="A24" s="120">
        <f>A23+1</f>
        <v>16</v>
      </c>
      <c r="B24" s="99"/>
      <c r="C24" s="99" t="s">
        <v>32</v>
      </c>
      <c r="D24" s="2" t="s">
        <v>48</v>
      </c>
      <c r="E24" s="120">
        <v>0</v>
      </c>
      <c r="F24" s="99"/>
      <c r="G24" s="115"/>
      <c r="H24" s="115"/>
      <c r="I24" s="115"/>
      <c r="J24" s="115"/>
      <c r="K24" s="115">
        <v>5</v>
      </c>
      <c r="L24" s="115">
        <v>5</v>
      </c>
      <c r="M24" s="99">
        <v>8</v>
      </c>
      <c r="N24" s="98">
        <v>18.100000000000001</v>
      </c>
      <c r="O24" s="98">
        <v>18.100000000000001</v>
      </c>
      <c r="P24" s="100">
        <f>IF(O24=0,0,(O24*(120/113))+(68.9-70))</f>
        <v>18.121238938053107</v>
      </c>
      <c r="Q24" s="99"/>
      <c r="R24" s="100">
        <f>+P24+Q24</f>
        <v>18.121238938053107</v>
      </c>
      <c r="S24" s="99"/>
      <c r="T24" s="99"/>
      <c r="U24" s="115"/>
      <c r="V24" s="128"/>
      <c r="W24" s="99"/>
      <c r="X24" s="120"/>
      <c r="Y24" s="99"/>
      <c r="Z24" s="127"/>
      <c r="AA24" s="98"/>
      <c r="AB24" s="98"/>
      <c r="AC24" s="98"/>
      <c r="AD24" s="98"/>
      <c r="AE24" s="109"/>
      <c r="AF24" s="98"/>
      <c r="AG24" s="98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65"/>
      <c r="CR24" s="65"/>
      <c r="CS24" s="65"/>
      <c r="CT24" s="65"/>
    </row>
    <row r="25" spans="1:98" ht="15.75" customHeight="1" x14ac:dyDescent="0.25">
      <c r="A25" s="120">
        <f>A24+1</f>
        <v>17</v>
      </c>
      <c r="B25" s="99"/>
      <c r="C25" s="99" t="s">
        <v>32</v>
      </c>
      <c r="D25" s="74" t="s">
        <v>49</v>
      </c>
      <c r="E25" s="120">
        <v>0</v>
      </c>
      <c r="F25" s="99"/>
      <c r="G25" s="115"/>
      <c r="H25" s="115"/>
      <c r="I25" s="115"/>
      <c r="J25" s="115"/>
      <c r="K25" s="115">
        <v>5</v>
      </c>
      <c r="L25" s="115"/>
      <c r="M25" s="99">
        <v>2</v>
      </c>
      <c r="N25" s="98">
        <v>0</v>
      </c>
      <c r="O25" s="98">
        <v>0</v>
      </c>
      <c r="P25" s="100">
        <f>IF(O25=0,0,(O25*(120/113))+(68.9-70))</f>
        <v>0</v>
      </c>
      <c r="Q25" s="99"/>
      <c r="R25" s="100">
        <f>+P25+Q25</f>
        <v>0</v>
      </c>
      <c r="S25" s="99"/>
      <c r="T25" s="99"/>
      <c r="U25" s="115"/>
      <c r="V25" s="115"/>
      <c r="W25" s="99"/>
      <c r="X25" s="99"/>
      <c r="Y25" s="113"/>
      <c r="Z25" s="127"/>
      <c r="AA25" s="98"/>
      <c r="AB25" s="98"/>
      <c r="AC25" s="98"/>
      <c r="AD25" s="98"/>
      <c r="AE25" s="109"/>
      <c r="AF25" s="98"/>
      <c r="AG25" s="98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65"/>
      <c r="CR25" s="65"/>
      <c r="CS25" s="65"/>
      <c r="CT25" s="65"/>
    </row>
    <row r="26" spans="1:98" ht="15.75" customHeight="1" x14ac:dyDescent="0.25">
      <c r="A26" s="120">
        <f>A25+1</f>
        <v>18</v>
      </c>
      <c r="B26" s="99">
        <v>2025</v>
      </c>
      <c r="C26" s="99" t="s">
        <v>32</v>
      </c>
      <c r="D26" s="2" t="s">
        <v>50</v>
      </c>
      <c r="E26" s="120">
        <v>0</v>
      </c>
      <c r="F26" s="99"/>
      <c r="G26" s="115"/>
      <c r="H26" s="115"/>
      <c r="I26" s="115"/>
      <c r="J26" s="115"/>
      <c r="K26" s="115"/>
      <c r="L26" s="115">
        <v>10</v>
      </c>
      <c r="M26" s="99">
        <v>9</v>
      </c>
      <c r="N26" s="98">
        <v>15.6</v>
      </c>
      <c r="O26" s="98">
        <v>15.6</v>
      </c>
      <c r="P26" s="100">
        <f>IF(O26=0,0,(O26*(120/113))+(68.9-70))</f>
        <v>15.466371681415936</v>
      </c>
      <c r="Q26" s="99"/>
      <c r="R26" s="100">
        <f>+P26+Q26</f>
        <v>15.466371681415936</v>
      </c>
      <c r="S26" s="99"/>
      <c r="T26" s="99"/>
      <c r="U26" s="122"/>
      <c r="V26" s="115"/>
      <c r="W26" s="99"/>
      <c r="X26" s="120"/>
      <c r="Y26" s="99"/>
      <c r="Z26" s="127"/>
      <c r="AA26" s="98"/>
      <c r="AB26" s="98"/>
      <c r="AC26" s="98"/>
      <c r="AD26" s="98"/>
      <c r="AE26" s="109"/>
      <c r="AF26" s="98"/>
      <c r="AG26" s="98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65"/>
      <c r="CR26" s="65"/>
      <c r="CS26" s="65"/>
      <c r="CT26" s="65"/>
    </row>
    <row r="27" spans="1:98" ht="15.75" customHeight="1" x14ac:dyDescent="0.25">
      <c r="A27" s="120">
        <f>A26+1</f>
        <v>19</v>
      </c>
      <c r="B27" s="99">
        <v>2025</v>
      </c>
      <c r="C27" s="99" t="s">
        <v>37</v>
      </c>
      <c r="D27" s="2" t="s">
        <v>330</v>
      </c>
      <c r="E27" s="120">
        <v>0</v>
      </c>
      <c r="F27" s="99"/>
      <c r="G27" s="115"/>
      <c r="H27" s="115"/>
      <c r="I27" s="115"/>
      <c r="J27" s="115"/>
      <c r="K27" s="115"/>
      <c r="L27" s="115"/>
      <c r="M27" s="99">
        <v>6</v>
      </c>
      <c r="N27" s="98">
        <v>28.4</v>
      </c>
      <c r="O27" s="98">
        <v>28.4</v>
      </c>
      <c r="P27" s="100">
        <f>IF(O27=0,0,(O27*(115/113))+(66.3-70))</f>
        <v>25.202654867256634</v>
      </c>
      <c r="Q27" s="99"/>
      <c r="R27" s="100">
        <f>+P27+Q27</f>
        <v>25.202654867256634</v>
      </c>
      <c r="S27" s="99"/>
      <c r="T27" s="99"/>
      <c r="U27" s="122"/>
      <c r="V27" s="115"/>
      <c r="W27" s="99"/>
      <c r="X27" s="120"/>
      <c r="Y27" s="99"/>
      <c r="Z27" s="127"/>
      <c r="AA27" s="98"/>
      <c r="AB27" s="98"/>
      <c r="AC27" s="98"/>
      <c r="AD27" s="98"/>
      <c r="AE27" s="109"/>
      <c r="AF27" s="98"/>
      <c r="AG27" s="98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65"/>
      <c r="CR27" s="65"/>
      <c r="CS27" s="65"/>
      <c r="CT27" s="65"/>
    </row>
    <row r="28" spans="1:98" ht="15.75" customHeight="1" x14ac:dyDescent="0.25">
      <c r="A28" s="120">
        <f>A27+1</f>
        <v>20</v>
      </c>
      <c r="B28" s="99">
        <v>2025</v>
      </c>
      <c r="C28" s="99" t="s">
        <v>32</v>
      </c>
      <c r="D28" s="2" t="s">
        <v>51</v>
      </c>
      <c r="E28" s="120">
        <v>0</v>
      </c>
      <c r="F28" s="99"/>
      <c r="G28" s="115"/>
      <c r="H28" s="115"/>
      <c r="I28" s="115"/>
      <c r="J28" s="115"/>
      <c r="K28" s="115">
        <v>5</v>
      </c>
      <c r="L28" s="115">
        <v>5</v>
      </c>
      <c r="M28" s="99">
        <v>20</v>
      </c>
      <c r="N28" s="98">
        <v>16.5</v>
      </c>
      <c r="O28" s="98">
        <v>16.5</v>
      </c>
      <c r="P28" s="100">
        <f>IF(O28=0,0,(O28*(120/113))+(68.9-70))</f>
        <v>16.422123893805317</v>
      </c>
      <c r="Q28" s="120"/>
      <c r="R28" s="100">
        <f>+P28+Q28</f>
        <v>16.422123893805317</v>
      </c>
      <c r="S28" s="99"/>
      <c r="T28" s="113"/>
      <c r="U28" s="115"/>
      <c r="V28" s="128"/>
      <c r="W28" s="99"/>
      <c r="X28" s="120"/>
      <c r="Y28" s="99"/>
      <c r="Z28" s="127"/>
      <c r="AA28" s="98"/>
      <c r="AB28" s="98"/>
      <c r="AC28" s="98"/>
      <c r="AD28" s="98"/>
      <c r="AE28" s="109"/>
      <c r="AF28" s="98"/>
      <c r="AG28" s="98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65"/>
      <c r="CR28" s="65"/>
      <c r="CS28" s="65"/>
      <c r="CT28" s="65"/>
    </row>
    <row r="29" spans="1:98" ht="15.75" customHeight="1" x14ac:dyDescent="0.25">
      <c r="A29" s="120">
        <f>A28+1</f>
        <v>21</v>
      </c>
      <c r="B29" s="99">
        <v>2025</v>
      </c>
      <c r="C29" s="99" t="s">
        <v>37</v>
      </c>
      <c r="D29" s="2" t="s">
        <v>52</v>
      </c>
      <c r="E29" s="120">
        <v>0</v>
      </c>
      <c r="F29" s="99"/>
      <c r="G29" s="115"/>
      <c r="H29" s="115"/>
      <c r="I29" s="126"/>
      <c r="J29" s="115"/>
      <c r="K29" s="44">
        <v>5</v>
      </c>
      <c r="L29" s="44">
        <v>5</v>
      </c>
      <c r="M29" s="99">
        <v>5</v>
      </c>
      <c r="N29" s="98">
        <v>0.9</v>
      </c>
      <c r="O29" s="98">
        <v>0.9</v>
      </c>
      <c r="P29" s="100">
        <f>IF(O29=0,0,(O29*(115/113))+(66.3-70))</f>
        <v>-2.7840707964601799</v>
      </c>
      <c r="Q29" s="99">
        <v>-4</v>
      </c>
      <c r="R29" s="100">
        <f>+P29+Q29</f>
        <v>-6.7840707964601794</v>
      </c>
      <c r="S29" s="99"/>
      <c r="T29" s="113"/>
      <c r="U29" s="115"/>
      <c r="V29" s="115"/>
      <c r="W29" s="99"/>
      <c r="X29" s="120"/>
      <c r="Y29" s="99"/>
      <c r="Z29" s="127"/>
      <c r="AA29" s="98"/>
      <c r="AB29" s="98"/>
      <c r="AC29" s="98"/>
      <c r="AD29" s="98"/>
      <c r="AE29" s="109"/>
      <c r="AF29" s="98"/>
      <c r="AG29" s="98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65"/>
      <c r="CR29" s="65"/>
      <c r="CS29" s="65"/>
      <c r="CT29" s="65"/>
    </row>
    <row r="30" spans="1:98" ht="15.75" customHeight="1" x14ac:dyDescent="0.25">
      <c r="A30" s="120">
        <f>A29+1</f>
        <v>22</v>
      </c>
      <c r="B30" s="99">
        <v>2025</v>
      </c>
      <c r="C30" s="99" t="s">
        <v>32</v>
      </c>
      <c r="D30" s="65" t="s">
        <v>53</v>
      </c>
      <c r="E30" s="120">
        <v>0</v>
      </c>
      <c r="F30" s="99"/>
      <c r="G30" s="115"/>
      <c r="H30" s="115"/>
      <c r="I30" s="115"/>
      <c r="J30" s="115"/>
      <c r="K30" s="115"/>
      <c r="L30" s="115">
        <v>5</v>
      </c>
      <c r="M30" s="99">
        <v>11</v>
      </c>
      <c r="N30" s="98">
        <v>11.9</v>
      </c>
      <c r="O30" s="98">
        <v>11.9</v>
      </c>
      <c r="P30" s="100">
        <f>IF(O30=0,0,(O30*(120/113))+(68.9-70))</f>
        <v>11.537168141592927</v>
      </c>
      <c r="Q30" s="98"/>
      <c r="R30" s="100">
        <f>+P30+Q30</f>
        <v>11.537168141592927</v>
      </c>
      <c r="S30" s="99"/>
      <c r="T30" s="99"/>
      <c r="U30" s="115"/>
      <c r="V30" s="115"/>
      <c r="W30" s="99"/>
      <c r="X30" s="99"/>
      <c r="Y30" s="132"/>
      <c r="Z30" s="127"/>
      <c r="AA30" s="98"/>
      <c r="AB30" s="98"/>
      <c r="AC30" s="98"/>
      <c r="AD30" s="98"/>
      <c r="AE30" s="109"/>
      <c r="AF30" s="98"/>
      <c r="AG30" s="98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65"/>
      <c r="CR30" s="65"/>
      <c r="CS30" s="65"/>
      <c r="CT30" s="65"/>
    </row>
    <row r="31" spans="1:98" ht="15.75" customHeight="1" x14ac:dyDescent="0.25">
      <c r="A31" s="120">
        <f>A30+1</f>
        <v>23</v>
      </c>
      <c r="B31" s="99">
        <v>2025</v>
      </c>
      <c r="C31" s="99" t="s">
        <v>37</v>
      </c>
      <c r="D31" s="65" t="s">
        <v>54</v>
      </c>
      <c r="E31" s="120">
        <v>0</v>
      </c>
      <c r="F31" s="99"/>
      <c r="G31" s="115"/>
      <c r="H31" s="115"/>
      <c r="I31" s="115"/>
      <c r="J31" s="115"/>
      <c r="K31" s="115">
        <v>5</v>
      </c>
      <c r="L31" s="115">
        <v>5</v>
      </c>
      <c r="M31" s="99">
        <v>20</v>
      </c>
      <c r="N31" s="98">
        <v>11.8</v>
      </c>
      <c r="O31" s="98">
        <v>11.8</v>
      </c>
      <c r="P31" s="100">
        <f>IF(O31=0,0,(O31*(115/113))+(66.3-70))</f>
        <v>8.3088495575221213</v>
      </c>
      <c r="Q31" s="113"/>
      <c r="R31" s="100">
        <f>+P31+Q31</f>
        <v>8.3088495575221213</v>
      </c>
      <c r="S31" s="99"/>
      <c r="T31" s="99"/>
      <c r="U31" s="115"/>
      <c r="V31" s="115"/>
      <c r="W31" s="99"/>
      <c r="X31" s="99"/>
      <c r="Y31" s="132"/>
      <c r="Z31" s="127"/>
      <c r="AA31" s="98"/>
      <c r="AB31" s="98"/>
      <c r="AC31" s="98"/>
      <c r="AD31" s="98"/>
      <c r="AE31" s="109"/>
      <c r="AF31" s="98"/>
      <c r="AG31" s="98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65"/>
      <c r="CR31" s="65"/>
      <c r="CS31" s="65"/>
      <c r="CT31" s="65"/>
    </row>
    <row r="32" spans="1:98" ht="15.75" customHeight="1" x14ac:dyDescent="0.25">
      <c r="A32" s="120">
        <f>A31+1</f>
        <v>24</v>
      </c>
      <c r="B32" s="99">
        <v>2025</v>
      </c>
      <c r="C32" s="99" t="s">
        <v>32</v>
      </c>
      <c r="D32" s="2" t="s">
        <v>55</v>
      </c>
      <c r="E32" s="120">
        <v>5</v>
      </c>
      <c r="F32" s="99"/>
      <c r="G32" s="115"/>
      <c r="H32" s="115"/>
      <c r="I32" s="115"/>
      <c r="J32" s="115"/>
      <c r="K32" s="115">
        <v>5</v>
      </c>
      <c r="L32" s="115">
        <v>5</v>
      </c>
      <c r="M32" s="113">
        <v>20</v>
      </c>
      <c r="N32" s="98">
        <v>9.6999999999999993</v>
      </c>
      <c r="O32" s="98">
        <v>9.3000000000000007</v>
      </c>
      <c r="P32" s="100">
        <f>IF(O32=0,0,(O32*(120/113))+(68.9-70))</f>
        <v>8.7761061946902732</v>
      </c>
      <c r="Q32" s="113"/>
      <c r="R32" s="100">
        <f>+P32+Q32</f>
        <v>8.7761061946902732</v>
      </c>
      <c r="S32" s="99"/>
      <c r="T32" s="99"/>
      <c r="U32" s="115"/>
      <c r="V32" s="115"/>
      <c r="W32" s="99"/>
      <c r="X32" s="99"/>
      <c r="Y32" s="99"/>
      <c r="Z32" s="127"/>
      <c r="AA32" s="98"/>
      <c r="AB32" s="98"/>
      <c r="AC32" s="98"/>
      <c r="AD32" s="98"/>
      <c r="AE32" s="109"/>
      <c r="AF32" s="98"/>
      <c r="AG32" s="98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65"/>
      <c r="CR32" s="65"/>
      <c r="CS32" s="65"/>
      <c r="CT32" s="65"/>
    </row>
    <row r="33" spans="1:99" ht="15.75" customHeight="1" x14ac:dyDescent="0.25">
      <c r="A33" s="120">
        <f>A32+1</f>
        <v>25</v>
      </c>
      <c r="B33" s="99"/>
      <c r="C33" s="99" t="s">
        <v>32</v>
      </c>
      <c r="D33" s="2" t="s">
        <v>56</v>
      </c>
      <c r="E33" s="120">
        <v>0</v>
      </c>
      <c r="F33" s="99"/>
      <c r="G33" s="115"/>
      <c r="H33" s="115"/>
      <c r="I33" s="115"/>
      <c r="J33" s="115"/>
      <c r="K33" s="115"/>
      <c r="L33" s="115">
        <v>10</v>
      </c>
      <c r="M33" s="113">
        <v>11</v>
      </c>
      <c r="N33" s="98">
        <v>17.8</v>
      </c>
      <c r="O33" s="98">
        <v>17.8</v>
      </c>
      <c r="P33" s="100">
        <f>IF(O33=0,0,(O33*(120/113))+(68.9-70))</f>
        <v>17.802654867256646</v>
      </c>
      <c r="Q33" s="113"/>
      <c r="R33" s="100">
        <f>+P33+Q33</f>
        <v>17.802654867256646</v>
      </c>
      <c r="S33" s="99"/>
      <c r="T33" s="99"/>
      <c r="U33" s="115"/>
      <c r="V33" s="128"/>
      <c r="W33" s="99"/>
      <c r="X33" s="98"/>
      <c r="Y33" s="99"/>
      <c r="Z33" s="127"/>
      <c r="AA33" s="98"/>
      <c r="AB33" s="98"/>
      <c r="AC33" s="98"/>
      <c r="AD33" s="98"/>
      <c r="AE33" s="109"/>
      <c r="AF33" s="98"/>
      <c r="AG33" s="98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65"/>
      <c r="CR33" s="65"/>
      <c r="CS33" s="65"/>
      <c r="CT33" s="65"/>
    </row>
    <row r="34" spans="1:99" ht="15.75" customHeight="1" x14ac:dyDescent="0.25">
      <c r="A34" s="120">
        <f>A33+1</f>
        <v>26</v>
      </c>
      <c r="B34" s="99">
        <v>2025</v>
      </c>
      <c r="C34" s="99" t="s">
        <v>32</v>
      </c>
      <c r="D34" s="2" t="s">
        <v>57</v>
      </c>
      <c r="E34" s="120">
        <v>0</v>
      </c>
      <c r="F34" s="99"/>
      <c r="G34" s="115"/>
      <c r="H34" s="126"/>
      <c r="I34" s="115"/>
      <c r="J34" s="115"/>
      <c r="K34" s="115">
        <v>5</v>
      </c>
      <c r="L34" s="115">
        <v>5</v>
      </c>
      <c r="M34" s="99">
        <v>20</v>
      </c>
      <c r="N34" s="98">
        <v>15</v>
      </c>
      <c r="O34" s="98">
        <v>15</v>
      </c>
      <c r="P34" s="100">
        <f>IF(O34=0,0,(O34*(120/113))+(68.9-70))</f>
        <v>14.829203539823016</v>
      </c>
      <c r="Q34" s="99"/>
      <c r="R34" s="100">
        <f>+P34+Q34</f>
        <v>14.829203539823016</v>
      </c>
      <c r="S34" s="99"/>
      <c r="T34" s="99"/>
      <c r="U34" s="115"/>
      <c r="V34" s="133"/>
      <c r="W34" s="99"/>
      <c r="X34" s="120"/>
      <c r="Y34" s="99"/>
      <c r="Z34" s="127"/>
      <c r="AA34" s="98"/>
      <c r="AB34" s="98"/>
      <c r="AC34" s="98"/>
      <c r="AD34" s="98"/>
      <c r="AE34" s="109"/>
      <c r="AF34" s="98"/>
      <c r="AG34" s="98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65"/>
      <c r="CR34" s="65"/>
      <c r="CS34" s="65"/>
      <c r="CT34" s="65"/>
    </row>
    <row r="35" spans="1:99" ht="15.75" customHeight="1" x14ac:dyDescent="0.25">
      <c r="A35" s="120">
        <f>A34+1</f>
        <v>27</v>
      </c>
      <c r="B35" s="99"/>
      <c r="C35" s="99" t="s">
        <v>32</v>
      </c>
      <c r="D35" s="2" t="s">
        <v>58</v>
      </c>
      <c r="E35" s="120">
        <v>0</v>
      </c>
      <c r="F35" s="99"/>
      <c r="G35" s="115"/>
      <c r="H35" s="126"/>
      <c r="I35" s="115"/>
      <c r="J35" s="115"/>
      <c r="K35" s="115">
        <v>5</v>
      </c>
      <c r="L35" s="115"/>
      <c r="M35" s="99">
        <v>10</v>
      </c>
      <c r="N35" s="98">
        <v>24.3</v>
      </c>
      <c r="O35" s="98">
        <v>24.3</v>
      </c>
      <c r="P35" s="100">
        <f>IF(O35=0,0,(O35*(120/113))+(68.9-70))</f>
        <v>24.705309734513282</v>
      </c>
      <c r="Q35" s="99"/>
      <c r="R35" s="100">
        <f>+P35+Q35</f>
        <v>24.705309734513282</v>
      </c>
      <c r="T35" s="99"/>
      <c r="U35" s="115"/>
      <c r="V35" s="115"/>
      <c r="W35" s="99"/>
      <c r="X35" s="120"/>
      <c r="Y35" s="99"/>
      <c r="Z35" s="127"/>
      <c r="AA35" s="98"/>
      <c r="AB35" s="98"/>
      <c r="AC35" s="98"/>
      <c r="AD35" s="98"/>
      <c r="AE35" s="109"/>
      <c r="AF35" s="98"/>
      <c r="AG35" s="98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65"/>
      <c r="CR35" s="65"/>
      <c r="CS35" s="65"/>
      <c r="CT35" s="65"/>
    </row>
    <row r="36" spans="1:99" ht="15.75" customHeight="1" x14ac:dyDescent="0.25">
      <c r="A36" s="120">
        <f>A35+1</f>
        <v>28</v>
      </c>
      <c r="B36" s="99">
        <v>2025</v>
      </c>
      <c r="C36" s="99" t="s">
        <v>32</v>
      </c>
      <c r="D36" s="2" t="s">
        <v>59</v>
      </c>
      <c r="E36" s="120">
        <v>0</v>
      </c>
      <c r="F36" s="99"/>
      <c r="G36" s="115"/>
      <c r="H36" s="115"/>
      <c r="I36" s="115"/>
      <c r="J36" s="115"/>
      <c r="K36" s="115">
        <v>5</v>
      </c>
      <c r="L36" s="115">
        <v>5</v>
      </c>
      <c r="M36" s="99">
        <v>20</v>
      </c>
      <c r="N36" s="98">
        <v>17</v>
      </c>
      <c r="O36" s="98">
        <v>17</v>
      </c>
      <c r="P36" s="100">
        <f>IF(O36=0,0,(O36*(120/113))+(68.9-70))</f>
        <v>16.95309734513275</v>
      </c>
      <c r="Q36" s="99"/>
      <c r="R36" s="100">
        <f>+P36+Q36</f>
        <v>16.95309734513275</v>
      </c>
      <c r="S36" s="99"/>
      <c r="T36" s="99"/>
      <c r="U36" s="115"/>
      <c r="V36" s="115"/>
      <c r="W36" s="99"/>
      <c r="X36" s="120"/>
      <c r="Y36" s="99"/>
      <c r="Z36" s="127"/>
      <c r="AA36" s="98"/>
      <c r="AB36" s="98"/>
      <c r="AC36" s="98"/>
      <c r="AD36" s="98"/>
      <c r="AE36" s="109"/>
      <c r="AF36" s="98"/>
      <c r="AG36" s="98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65"/>
      <c r="CR36" s="65"/>
      <c r="CS36" s="65"/>
      <c r="CT36" s="65"/>
    </row>
    <row r="37" spans="1:99" ht="15.75" customHeight="1" x14ac:dyDescent="0.25">
      <c r="A37" s="120">
        <f>A36+1</f>
        <v>29</v>
      </c>
      <c r="B37" s="99">
        <v>2025</v>
      </c>
      <c r="C37" s="99" t="s">
        <v>32</v>
      </c>
      <c r="D37" s="91" t="s">
        <v>350</v>
      </c>
      <c r="E37" s="120">
        <v>0</v>
      </c>
      <c r="F37" s="99"/>
      <c r="G37" s="115"/>
      <c r="H37" s="115"/>
      <c r="I37" s="115"/>
      <c r="J37" s="115"/>
      <c r="K37" s="115"/>
      <c r="L37" s="115">
        <v>10</v>
      </c>
      <c r="M37" s="99">
        <v>4</v>
      </c>
      <c r="N37" s="98">
        <v>0</v>
      </c>
      <c r="O37" s="98">
        <v>0</v>
      </c>
      <c r="P37" s="100">
        <f>IF(O37=0,0,(O37*(120/113))+(68.9-70))</f>
        <v>0</v>
      </c>
      <c r="Q37" s="99"/>
      <c r="R37" s="100">
        <f>+P37+Q37</f>
        <v>0</v>
      </c>
      <c r="S37" s="99"/>
      <c r="T37" s="99"/>
      <c r="U37" s="115"/>
      <c r="V37" s="115"/>
      <c r="W37" s="134"/>
      <c r="X37" s="174"/>
      <c r="Y37" s="99"/>
      <c r="Z37" s="127"/>
      <c r="AA37" s="98"/>
      <c r="AB37" s="98"/>
      <c r="AC37" s="98"/>
      <c r="AD37" s="98"/>
      <c r="AE37" s="109"/>
      <c r="AF37" s="98"/>
      <c r="AG37" s="98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65"/>
      <c r="CR37" s="65"/>
      <c r="CS37" s="65"/>
      <c r="CT37" s="65"/>
    </row>
    <row r="38" spans="1:99" ht="15.75" customHeight="1" x14ac:dyDescent="0.25">
      <c r="A38" s="120">
        <f>A37+1</f>
        <v>30</v>
      </c>
      <c r="B38" s="99">
        <v>2025</v>
      </c>
      <c r="C38" s="99" t="s">
        <v>32</v>
      </c>
      <c r="D38" s="2" t="s">
        <v>60</v>
      </c>
      <c r="E38" s="120">
        <v>10</v>
      </c>
      <c r="F38" s="99"/>
      <c r="G38" s="115"/>
      <c r="H38" s="115"/>
      <c r="I38" s="115"/>
      <c r="J38" s="115"/>
      <c r="K38" s="115">
        <v>5</v>
      </c>
      <c r="L38" s="115">
        <v>5</v>
      </c>
      <c r="M38" s="99">
        <v>20</v>
      </c>
      <c r="N38" s="98">
        <v>9.5</v>
      </c>
      <c r="O38" s="98">
        <v>9.5</v>
      </c>
      <c r="P38" s="100">
        <f>IF(O38=0,0,(O38*(120/113))+(68.9-70))</f>
        <v>8.9884955752212452</v>
      </c>
      <c r="Q38" s="99"/>
      <c r="R38" s="100">
        <f>+P38+Q38</f>
        <v>8.9884955752212452</v>
      </c>
      <c r="S38" s="99"/>
      <c r="T38" s="99"/>
      <c r="U38" s="115"/>
      <c r="V38" s="115"/>
      <c r="W38" s="99"/>
      <c r="X38" s="120"/>
      <c r="Y38" s="99"/>
      <c r="Z38" s="127"/>
      <c r="AA38" s="98"/>
      <c r="AB38" s="98"/>
      <c r="AC38" s="98"/>
      <c r="AD38" s="98"/>
      <c r="AE38" s="109"/>
      <c r="AF38" s="98"/>
      <c r="AG38" s="98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65"/>
      <c r="CR38" s="65"/>
      <c r="CS38" s="65"/>
      <c r="CT38" s="65"/>
    </row>
    <row r="39" spans="1:99" ht="15.75" customHeight="1" x14ac:dyDescent="0.25">
      <c r="A39" s="120">
        <f>A38+1</f>
        <v>31</v>
      </c>
      <c r="B39" s="99">
        <v>2025</v>
      </c>
      <c r="C39" s="99" t="s">
        <v>32</v>
      </c>
      <c r="D39" s="2" t="s">
        <v>323</v>
      </c>
      <c r="E39" s="120">
        <v>2</v>
      </c>
      <c r="F39" s="99"/>
      <c r="G39" s="115"/>
      <c r="H39" s="115"/>
      <c r="I39" s="115"/>
      <c r="J39" s="115"/>
      <c r="K39" s="115"/>
      <c r="L39" s="115">
        <v>10</v>
      </c>
      <c r="M39" s="99">
        <v>7</v>
      </c>
      <c r="N39" s="98">
        <v>33</v>
      </c>
      <c r="O39" s="98">
        <v>31.7</v>
      </c>
      <c r="P39" s="100">
        <f>IF(O39=0,0,(O39*(120/113))+(68.9-70))</f>
        <v>32.563716814159299</v>
      </c>
      <c r="Q39" s="99"/>
      <c r="R39" s="100">
        <f>+P39+Q39</f>
        <v>32.563716814159299</v>
      </c>
      <c r="S39" s="99"/>
      <c r="T39" s="99"/>
      <c r="U39" s="115"/>
      <c r="V39" s="115"/>
      <c r="W39" s="174"/>
      <c r="X39" s="135"/>
      <c r="Y39" s="106"/>
      <c r="Z39" s="136"/>
      <c r="AA39" s="125"/>
      <c r="AB39" s="98"/>
      <c r="AC39" s="98"/>
      <c r="AD39" s="98"/>
      <c r="AE39" s="109"/>
      <c r="AF39" s="98"/>
      <c r="AG39" s="98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65"/>
      <c r="CR39" s="65"/>
      <c r="CS39" s="65"/>
      <c r="CT39" s="65"/>
    </row>
    <row r="40" spans="1:99" ht="15.75" customHeight="1" x14ac:dyDescent="0.25">
      <c r="A40" s="120">
        <f>A39+1</f>
        <v>32</v>
      </c>
      <c r="B40" s="45">
        <v>2025</v>
      </c>
      <c r="C40" s="99" t="s">
        <v>32</v>
      </c>
      <c r="D40" s="2" t="s">
        <v>61</v>
      </c>
      <c r="E40" s="120">
        <v>4</v>
      </c>
      <c r="F40" s="99"/>
      <c r="G40" s="115"/>
      <c r="H40" s="115"/>
      <c r="I40" s="115"/>
      <c r="J40" s="115"/>
      <c r="K40" s="44"/>
      <c r="L40" s="44">
        <v>10</v>
      </c>
      <c r="M40" s="99">
        <v>20</v>
      </c>
      <c r="N40" s="98">
        <v>10.9</v>
      </c>
      <c r="O40" s="98">
        <v>10.9</v>
      </c>
      <c r="P40" s="100">
        <f>IF(O40=0,0,(O40*(120/113))+(68.9-70))</f>
        <v>10.47522123893806</v>
      </c>
      <c r="Q40" s="99"/>
      <c r="R40" s="100">
        <f>+P40+Q40</f>
        <v>10.47522123893806</v>
      </c>
      <c r="S40" s="99"/>
      <c r="T40" s="99"/>
      <c r="U40" s="115"/>
      <c r="V40" s="128"/>
      <c r="W40" s="99"/>
      <c r="X40" s="99"/>
      <c r="Y40" s="99"/>
      <c r="Z40" s="127"/>
      <c r="AA40" s="98"/>
      <c r="AB40" s="98"/>
      <c r="AC40" s="98"/>
      <c r="AD40" s="98"/>
      <c r="AE40" s="109"/>
      <c r="AF40" s="98"/>
      <c r="AG40" s="98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65"/>
      <c r="CR40" s="65"/>
      <c r="CS40" s="65"/>
      <c r="CT40" s="65"/>
    </row>
    <row r="41" spans="1:99" ht="15.75" customHeight="1" x14ac:dyDescent="0.25">
      <c r="A41" s="120">
        <f>A40+1</f>
        <v>33</v>
      </c>
      <c r="B41" s="45">
        <v>2025</v>
      </c>
      <c r="C41" s="99" t="s">
        <v>32</v>
      </c>
      <c r="D41" s="2" t="s">
        <v>62</v>
      </c>
      <c r="E41" s="120">
        <v>2</v>
      </c>
      <c r="F41" s="99"/>
      <c r="G41" s="115"/>
      <c r="H41" s="115"/>
      <c r="I41" s="115"/>
      <c r="J41" s="115"/>
      <c r="K41" s="44"/>
      <c r="L41" s="44">
        <v>10</v>
      </c>
      <c r="M41" s="99">
        <v>15</v>
      </c>
      <c r="N41" s="98">
        <v>14.2</v>
      </c>
      <c r="O41" s="98">
        <v>14.2</v>
      </c>
      <c r="P41" s="100">
        <f>IF(O41=0,0,(O41*(120/113))+(68.9-70))</f>
        <v>13.979646017699121</v>
      </c>
      <c r="Q41" s="99"/>
      <c r="R41" s="100">
        <f>+P41+Q41</f>
        <v>13.979646017699121</v>
      </c>
      <c r="S41" s="99"/>
      <c r="T41" s="99"/>
      <c r="U41" s="115"/>
      <c r="V41" s="128"/>
      <c r="W41" s="99"/>
      <c r="X41" s="98"/>
      <c r="Y41" s="99"/>
      <c r="Z41" s="109"/>
      <c r="AA41" s="98"/>
      <c r="AB41" s="98"/>
      <c r="AC41" s="98"/>
      <c r="AD41" s="98"/>
      <c r="AE41" s="109"/>
      <c r="AF41" s="98"/>
      <c r="AG41" s="98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65"/>
      <c r="CR41" s="65"/>
      <c r="CS41" s="65"/>
      <c r="CT41" s="65"/>
    </row>
    <row r="42" spans="1:99" ht="15.75" customHeight="1" x14ac:dyDescent="0.25">
      <c r="A42" s="120">
        <f>A41+1</f>
        <v>34</v>
      </c>
      <c r="B42" s="99">
        <v>2025</v>
      </c>
      <c r="C42" s="99" t="s">
        <v>37</v>
      </c>
      <c r="D42" s="2" t="s">
        <v>63</v>
      </c>
      <c r="E42" s="120">
        <v>0</v>
      </c>
      <c r="F42" s="99"/>
      <c r="G42" s="115"/>
      <c r="H42" s="115"/>
      <c r="I42" s="115"/>
      <c r="J42" s="115"/>
      <c r="K42" s="115">
        <v>5</v>
      </c>
      <c r="L42" s="115">
        <v>5</v>
      </c>
      <c r="M42" s="99">
        <v>20</v>
      </c>
      <c r="N42" s="98">
        <v>18.2</v>
      </c>
      <c r="O42" s="98">
        <v>18.2</v>
      </c>
      <c r="P42" s="100">
        <f>IF(O42=0,0,(O42*(115/113))+(66.3-70))</f>
        <v>14.822123893805308</v>
      </c>
      <c r="Q42" s="99"/>
      <c r="R42" s="100">
        <f>+P42+Q42</f>
        <v>14.822123893805308</v>
      </c>
      <c r="S42" s="99"/>
      <c r="T42" s="99"/>
      <c r="U42" s="115"/>
      <c r="V42" s="115"/>
      <c r="W42" s="99"/>
      <c r="X42" s="99"/>
      <c r="Y42" s="99"/>
      <c r="Z42" s="127"/>
      <c r="AA42" s="98"/>
      <c r="AB42" s="98"/>
      <c r="AC42" s="98"/>
      <c r="AD42" s="98"/>
      <c r="AE42" s="109"/>
      <c r="AF42" s="98"/>
      <c r="AG42" s="98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65"/>
      <c r="CR42" s="65"/>
      <c r="CS42" s="65"/>
      <c r="CT42" s="65"/>
    </row>
    <row r="43" spans="1:99" ht="15.75" customHeight="1" x14ac:dyDescent="0.25">
      <c r="A43" s="120">
        <f>A42+1</f>
        <v>35</v>
      </c>
      <c r="B43" s="99">
        <v>2025</v>
      </c>
      <c r="C43" s="99" t="s">
        <v>32</v>
      </c>
      <c r="D43" s="2" t="s">
        <v>64</v>
      </c>
      <c r="E43" s="120">
        <v>5</v>
      </c>
      <c r="F43" s="99"/>
      <c r="G43" s="115"/>
      <c r="H43" s="115"/>
      <c r="I43" s="115"/>
      <c r="J43" s="115"/>
      <c r="K43" s="115">
        <v>5</v>
      </c>
      <c r="L43" s="115">
        <v>5</v>
      </c>
      <c r="M43" s="99">
        <v>20</v>
      </c>
      <c r="N43" s="98">
        <v>17.7</v>
      </c>
      <c r="O43" s="98">
        <v>17.5</v>
      </c>
      <c r="P43" s="100">
        <f>IF(O43=0,0,(O43*(120/113))+(68.9-70))</f>
        <v>17.484070796460184</v>
      </c>
      <c r="Q43" s="99"/>
      <c r="R43" s="100">
        <f>+P43+Q43</f>
        <v>17.484070796460184</v>
      </c>
      <c r="S43" s="99"/>
      <c r="T43" s="99"/>
      <c r="U43" s="128"/>
      <c r="V43" s="115"/>
      <c r="W43" s="99"/>
      <c r="X43" s="99"/>
      <c r="Y43" s="99"/>
      <c r="Z43" s="127"/>
      <c r="AA43" s="98"/>
      <c r="AB43" s="98"/>
      <c r="AC43" s="98"/>
      <c r="AD43" s="98"/>
      <c r="AE43" s="109"/>
      <c r="AF43" s="109"/>
      <c r="AG43" s="98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65"/>
      <c r="CR43" s="65"/>
      <c r="CS43" s="65"/>
      <c r="CT43" s="65"/>
    </row>
    <row r="44" spans="1:99" ht="15.75" customHeight="1" x14ac:dyDescent="0.25">
      <c r="A44" s="120">
        <f>A43+1</f>
        <v>36</v>
      </c>
      <c r="B44" s="99"/>
      <c r="C44" s="99" t="s">
        <v>32</v>
      </c>
      <c r="D44" s="74" t="s">
        <v>65</v>
      </c>
      <c r="E44" s="120">
        <v>0</v>
      </c>
      <c r="F44" s="99"/>
      <c r="G44" s="115"/>
      <c r="H44" s="115"/>
      <c r="I44" s="115"/>
      <c r="J44" s="115"/>
      <c r="K44" s="115">
        <v>5</v>
      </c>
      <c r="L44" s="115"/>
      <c r="M44" s="99">
        <v>4</v>
      </c>
      <c r="N44" s="98">
        <v>0</v>
      </c>
      <c r="O44" s="98">
        <v>0</v>
      </c>
      <c r="P44" s="100">
        <f>IF(O44=0,0,(O44*(120/113))+(68.9-70))</f>
        <v>0</v>
      </c>
      <c r="Q44" s="99"/>
      <c r="R44" s="100">
        <f>+P44+Q44</f>
        <v>0</v>
      </c>
      <c r="S44" s="99"/>
      <c r="T44" s="99"/>
      <c r="U44" s="115"/>
      <c r="V44" s="115"/>
      <c r="W44" s="99"/>
      <c r="X44" s="99"/>
      <c r="Y44" s="120"/>
      <c r="Z44" s="129"/>
      <c r="AA44" s="98"/>
      <c r="AB44" s="98"/>
      <c r="AC44" s="98"/>
      <c r="AD44" s="98"/>
      <c r="AE44" s="98"/>
      <c r="AF44" s="109"/>
      <c r="AG44" s="98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65"/>
      <c r="CS44" s="65"/>
      <c r="CT44" s="65"/>
      <c r="CU44" s="65"/>
    </row>
    <row r="45" spans="1:99" ht="15.75" customHeight="1" x14ac:dyDescent="0.25">
      <c r="A45" s="120">
        <f>A44+1</f>
        <v>37</v>
      </c>
      <c r="B45" s="99">
        <v>2025</v>
      </c>
      <c r="C45" s="99" t="s">
        <v>32</v>
      </c>
      <c r="D45" s="2" t="s">
        <v>66</v>
      </c>
      <c r="E45" s="120">
        <v>2</v>
      </c>
      <c r="F45" s="99"/>
      <c r="G45" s="115"/>
      <c r="H45" s="115"/>
      <c r="I45" s="115"/>
      <c r="J45" s="115"/>
      <c r="K45" s="115">
        <v>5</v>
      </c>
      <c r="L45" s="115">
        <v>5</v>
      </c>
      <c r="M45" s="99">
        <v>20</v>
      </c>
      <c r="N45" s="98">
        <v>11.7</v>
      </c>
      <c r="O45" s="98">
        <v>12</v>
      </c>
      <c r="P45" s="100">
        <f>IF(O45=0,0,(O45*(120/113))+(68.9-70))</f>
        <v>11.643362831858415</v>
      </c>
      <c r="Q45" s="113"/>
      <c r="R45" s="100">
        <f>+P45+Q45</f>
        <v>11.643362831858415</v>
      </c>
      <c r="S45" s="99"/>
      <c r="T45" s="99"/>
      <c r="U45" s="115"/>
      <c r="V45" s="115"/>
      <c r="W45" s="99"/>
      <c r="X45" s="120"/>
      <c r="Y45" s="99"/>
      <c r="Z45" s="127"/>
      <c r="AA45" s="98"/>
      <c r="AB45" s="98"/>
      <c r="AC45" s="102"/>
      <c r="AD45" s="98"/>
      <c r="AE45" s="109"/>
      <c r="AF45" s="98"/>
      <c r="AG45" s="98"/>
      <c r="AH45" s="2"/>
      <c r="AI45" s="2"/>
      <c r="AJ45" s="2"/>
      <c r="AK45" s="2"/>
      <c r="AL45" s="2"/>
      <c r="AM45" s="2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  <c r="CK45" s="65"/>
      <c r="CL45" s="65"/>
      <c r="CM45" s="65"/>
      <c r="CN45" s="65"/>
      <c r="CO45" s="65"/>
      <c r="CP45" s="65"/>
      <c r="CQ45" s="65"/>
      <c r="CR45" s="65"/>
      <c r="CS45" s="65"/>
      <c r="CT45" s="65"/>
    </row>
    <row r="46" spans="1:99" ht="15.75" customHeight="1" x14ac:dyDescent="0.25">
      <c r="A46" s="120">
        <f>A45+1</f>
        <v>38</v>
      </c>
      <c r="B46" s="99"/>
      <c r="C46" s="99" t="s">
        <v>32</v>
      </c>
      <c r="D46" s="74" t="s">
        <v>67</v>
      </c>
      <c r="E46" s="120">
        <v>0</v>
      </c>
      <c r="F46" s="99"/>
      <c r="G46" s="115"/>
      <c r="H46" s="115"/>
      <c r="I46" s="115"/>
      <c r="J46" s="115"/>
      <c r="K46" s="115">
        <v>5</v>
      </c>
      <c r="L46" s="115"/>
      <c r="M46" s="99">
        <v>1</v>
      </c>
      <c r="N46" s="98">
        <v>0</v>
      </c>
      <c r="O46" s="98">
        <v>0</v>
      </c>
      <c r="P46" s="100">
        <f>IF(O46=0,0,(O46*(120/113))+(68.9-70))</f>
        <v>0</v>
      </c>
      <c r="Q46" s="113"/>
      <c r="R46" s="100">
        <f>+P46+Q46</f>
        <v>0</v>
      </c>
      <c r="S46" s="99"/>
      <c r="T46" s="99"/>
      <c r="U46" s="115"/>
      <c r="V46" s="115"/>
      <c r="W46" s="99"/>
      <c r="X46" s="120"/>
      <c r="Y46" s="99"/>
      <c r="Z46" s="127"/>
      <c r="AA46" s="98"/>
      <c r="AB46" s="98"/>
      <c r="AC46" s="102"/>
      <c r="AD46" s="98"/>
      <c r="AE46" s="109"/>
      <c r="AF46" s="98"/>
      <c r="AG46" s="98"/>
      <c r="AH46" s="2"/>
      <c r="AI46" s="2"/>
      <c r="AJ46" s="2"/>
      <c r="AK46" s="2"/>
      <c r="AL46" s="2"/>
      <c r="AM46" s="2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5"/>
      <c r="CO46" s="65"/>
      <c r="CP46" s="65"/>
      <c r="CQ46" s="65"/>
      <c r="CR46" s="65"/>
      <c r="CS46" s="65"/>
      <c r="CT46" s="65"/>
    </row>
    <row r="47" spans="1:99" ht="15.75" customHeight="1" x14ac:dyDescent="0.25">
      <c r="A47" s="120">
        <f>A46+1</f>
        <v>39</v>
      </c>
      <c r="B47" s="99">
        <v>2025</v>
      </c>
      <c r="C47" s="99" t="s">
        <v>32</v>
      </c>
      <c r="D47" s="2" t="s">
        <v>68</v>
      </c>
      <c r="E47" s="120">
        <v>0</v>
      </c>
      <c r="F47" s="99"/>
      <c r="G47" s="115"/>
      <c r="H47" s="115"/>
      <c r="I47" s="115"/>
      <c r="J47" s="115"/>
      <c r="K47" s="115">
        <v>5</v>
      </c>
      <c r="L47" s="115">
        <v>5</v>
      </c>
      <c r="M47" s="99">
        <v>8</v>
      </c>
      <c r="N47" s="98">
        <v>8.9</v>
      </c>
      <c r="O47" s="98">
        <v>8.9</v>
      </c>
      <c r="P47" s="100">
        <f>IF(O47=0,0,(O47*(120/113))+(68.9-70))</f>
        <v>8.3513274336283256</v>
      </c>
      <c r="Q47" s="113"/>
      <c r="R47" s="100">
        <f>+P47+Q47</f>
        <v>8.3513274336283256</v>
      </c>
      <c r="S47" s="99"/>
      <c r="T47" s="99"/>
      <c r="U47" s="115"/>
      <c r="V47" s="115"/>
      <c r="W47" s="99"/>
      <c r="X47" s="102"/>
      <c r="Y47" s="99"/>
      <c r="Z47" s="127"/>
      <c r="AA47" s="98"/>
      <c r="AB47" s="98"/>
      <c r="AC47" s="98"/>
      <c r="AD47" s="98"/>
      <c r="AE47" s="109"/>
      <c r="AF47" s="98"/>
      <c r="AG47" s="98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65"/>
      <c r="CR47" s="65"/>
      <c r="CS47" s="65"/>
      <c r="CT47" s="65"/>
    </row>
    <row r="48" spans="1:99" ht="15.75" customHeight="1" x14ac:dyDescent="0.25">
      <c r="A48" s="120">
        <f>A47+1</f>
        <v>40</v>
      </c>
      <c r="B48" s="99">
        <v>2025</v>
      </c>
      <c r="C48" s="99" t="s">
        <v>32</v>
      </c>
      <c r="D48" s="2" t="s">
        <v>69</v>
      </c>
      <c r="E48" s="120">
        <v>0</v>
      </c>
      <c r="F48" s="99"/>
      <c r="G48" s="115"/>
      <c r="H48" s="115"/>
      <c r="I48" s="115"/>
      <c r="J48" s="115"/>
      <c r="K48" s="115"/>
      <c r="L48" s="115">
        <v>10</v>
      </c>
      <c r="M48" s="99">
        <v>7</v>
      </c>
      <c r="N48" s="98">
        <v>14.8</v>
      </c>
      <c r="O48" s="98">
        <v>14.8</v>
      </c>
      <c r="P48" s="100">
        <f>IF(O48=0,0,(O48*(120/113))+(68.9-70))</f>
        <v>14.616814159292042</v>
      </c>
      <c r="Q48" s="113"/>
      <c r="R48" s="100">
        <f>+P48+Q48</f>
        <v>14.616814159292042</v>
      </c>
      <c r="S48" s="99"/>
      <c r="T48" s="99"/>
      <c r="U48" s="115"/>
      <c r="V48" s="122"/>
      <c r="W48" s="99"/>
      <c r="X48" s="102"/>
      <c r="Y48" s="99"/>
      <c r="Z48" s="127"/>
      <c r="AA48" s="98"/>
      <c r="AB48" s="98"/>
      <c r="AC48" s="98"/>
      <c r="AD48" s="98"/>
      <c r="AE48" s="109"/>
      <c r="AF48" s="98"/>
      <c r="AG48" s="98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65"/>
      <c r="CR48" s="65"/>
      <c r="CS48" s="65"/>
      <c r="CT48" s="65"/>
    </row>
    <row r="49" spans="1:98" ht="15.75" customHeight="1" x14ac:dyDescent="0.25">
      <c r="A49" s="120">
        <f>A48+1</f>
        <v>41</v>
      </c>
      <c r="B49" s="99">
        <v>2025</v>
      </c>
      <c r="C49" s="99" t="s">
        <v>37</v>
      </c>
      <c r="D49" s="2" t="s">
        <v>331</v>
      </c>
      <c r="E49" s="120">
        <v>6</v>
      </c>
      <c r="F49" s="99"/>
      <c r="G49" s="115"/>
      <c r="H49" s="115"/>
      <c r="I49" s="115"/>
      <c r="J49" s="115"/>
      <c r="K49" s="115"/>
      <c r="L49" s="115">
        <v>10</v>
      </c>
      <c r="M49" s="99">
        <v>9</v>
      </c>
      <c r="N49" s="98">
        <v>9.4</v>
      </c>
      <c r="O49" s="98">
        <v>9.8000000000000007</v>
      </c>
      <c r="P49" s="100">
        <f>IF(O49=0,0,(O49*(115/113))+(66.3-70))</f>
        <v>6.2734513274336265</v>
      </c>
      <c r="Q49" s="113"/>
      <c r="R49" s="100">
        <f>+P49+Q49</f>
        <v>6.2734513274336265</v>
      </c>
      <c r="S49" s="99"/>
      <c r="T49" s="99"/>
      <c r="U49" s="115"/>
      <c r="V49" s="115"/>
      <c r="W49" s="99"/>
      <c r="X49" s="102"/>
      <c r="Y49" s="99"/>
      <c r="Z49" s="127"/>
      <c r="AA49" s="98"/>
      <c r="AB49" s="98"/>
      <c r="AC49" s="98"/>
      <c r="AD49" s="98"/>
      <c r="AE49" s="109"/>
      <c r="AF49" s="98"/>
      <c r="AG49" s="98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65"/>
      <c r="CR49" s="65"/>
      <c r="CS49" s="65"/>
      <c r="CT49" s="65"/>
    </row>
    <row r="50" spans="1:98" ht="15.75" customHeight="1" x14ac:dyDescent="0.25">
      <c r="A50" s="120">
        <f>A49+1</f>
        <v>42</v>
      </c>
      <c r="B50" s="99">
        <v>2025</v>
      </c>
      <c r="C50" s="99" t="s">
        <v>32</v>
      </c>
      <c r="D50" s="2" t="s">
        <v>70</v>
      </c>
      <c r="E50" s="120">
        <v>0</v>
      </c>
      <c r="F50" s="99"/>
      <c r="G50" s="115"/>
      <c r="H50" s="115"/>
      <c r="I50" s="115"/>
      <c r="J50" s="115"/>
      <c r="K50" s="115"/>
      <c r="L50" s="115">
        <v>10</v>
      </c>
      <c r="M50" s="99">
        <v>20</v>
      </c>
      <c r="N50" s="98">
        <v>13</v>
      </c>
      <c r="O50" s="98">
        <v>13</v>
      </c>
      <c r="P50" s="100">
        <f>IF(O50=0,0,(O50*(120/113))+(68.9-70))</f>
        <v>12.705309734513282</v>
      </c>
      <c r="Q50" s="113"/>
      <c r="R50" s="100">
        <f>+P50+Q50</f>
        <v>12.705309734513282</v>
      </c>
      <c r="S50" s="99"/>
      <c r="T50" s="99"/>
      <c r="U50" s="128"/>
      <c r="V50" s="128"/>
      <c r="W50" s="99"/>
      <c r="X50" s="102"/>
      <c r="Y50" s="99"/>
      <c r="Z50" s="127"/>
      <c r="AA50" s="98"/>
      <c r="AB50" s="98"/>
      <c r="AC50" s="98"/>
      <c r="AD50" s="98"/>
      <c r="AE50" s="109"/>
      <c r="AF50" s="98"/>
      <c r="AG50" s="98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65"/>
      <c r="CR50" s="65"/>
      <c r="CS50" s="65"/>
      <c r="CT50" s="65"/>
    </row>
    <row r="51" spans="1:98" ht="15.75" customHeight="1" x14ac:dyDescent="0.25">
      <c r="A51" s="120">
        <f>A50+1</f>
        <v>43</v>
      </c>
      <c r="B51" s="99">
        <v>2025</v>
      </c>
      <c r="C51" s="99" t="s">
        <v>32</v>
      </c>
      <c r="D51" s="2" t="s">
        <v>71</v>
      </c>
      <c r="E51" s="120">
        <v>0</v>
      </c>
      <c r="F51" s="99"/>
      <c r="G51" s="115"/>
      <c r="H51" s="115"/>
      <c r="I51" s="115"/>
      <c r="J51" s="115"/>
      <c r="K51" s="115"/>
      <c r="L51" s="115">
        <v>10</v>
      </c>
      <c r="M51" s="99">
        <v>20</v>
      </c>
      <c r="N51" s="98">
        <v>6.9</v>
      </c>
      <c r="O51" s="98">
        <v>6.9</v>
      </c>
      <c r="P51" s="100">
        <f>IF(O51=0,0,(O51*(120/113))+(68.9-70))</f>
        <v>6.2274336283185905</v>
      </c>
      <c r="Q51" s="113"/>
      <c r="R51" s="100">
        <f>+P51+Q51</f>
        <v>6.2274336283185905</v>
      </c>
      <c r="S51" s="99"/>
      <c r="T51" s="99"/>
      <c r="U51" s="173"/>
      <c r="V51" s="115"/>
      <c r="W51" s="99"/>
      <c r="X51" s="98"/>
      <c r="Y51" s="99"/>
      <c r="Z51" s="109"/>
      <c r="AA51" s="98"/>
      <c r="AB51" s="98"/>
      <c r="AC51" s="98"/>
      <c r="AD51" s="98"/>
      <c r="AE51" s="109"/>
      <c r="AF51" s="98"/>
      <c r="AG51" s="98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65"/>
      <c r="CR51" s="65"/>
      <c r="CS51" s="65"/>
      <c r="CT51" s="65"/>
    </row>
    <row r="52" spans="1:98" ht="15.75" customHeight="1" x14ac:dyDescent="0.25">
      <c r="A52" s="120">
        <f>A51+1</f>
        <v>44</v>
      </c>
      <c r="B52" s="99">
        <v>2025</v>
      </c>
      <c r="C52" s="99" t="s">
        <v>32</v>
      </c>
      <c r="D52" s="2" t="s">
        <v>72</v>
      </c>
      <c r="E52" s="120">
        <v>0</v>
      </c>
      <c r="F52" s="99"/>
      <c r="G52" s="115"/>
      <c r="H52" s="115"/>
      <c r="I52" s="115"/>
      <c r="J52" s="115"/>
      <c r="K52" s="115">
        <v>5</v>
      </c>
      <c r="L52" s="115">
        <v>5</v>
      </c>
      <c r="M52" s="99">
        <v>5</v>
      </c>
      <c r="N52" s="98">
        <v>22.1</v>
      </c>
      <c r="O52" s="98">
        <v>22.1</v>
      </c>
      <c r="P52" s="100">
        <f>IF(O52=0,0,(O52*(120/113))+(68.9-70))</f>
        <v>22.369026548672576</v>
      </c>
      <c r="Q52" s="113">
        <v>-4</v>
      </c>
      <c r="R52" s="100">
        <f>+P52+Q52</f>
        <v>18.369026548672576</v>
      </c>
      <c r="S52" s="99"/>
      <c r="T52" s="99"/>
      <c r="U52" s="115"/>
      <c r="V52" s="115"/>
      <c r="W52" s="99"/>
      <c r="X52" s="99"/>
      <c r="Y52" s="137"/>
      <c r="Z52" s="138"/>
      <c r="AA52" s="137"/>
      <c r="AB52" s="137"/>
      <c r="AC52" s="98"/>
      <c r="AD52" s="98"/>
      <c r="AE52" s="109"/>
      <c r="AF52" s="98"/>
      <c r="AG52" s="98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65"/>
      <c r="CR52" s="65"/>
      <c r="CS52" s="65"/>
      <c r="CT52" s="65"/>
    </row>
    <row r="53" spans="1:98" ht="15.75" customHeight="1" x14ac:dyDescent="0.25">
      <c r="A53" s="120">
        <f>A52+1</f>
        <v>45</v>
      </c>
      <c r="B53" s="99">
        <v>2025</v>
      </c>
      <c r="C53" s="99" t="s">
        <v>37</v>
      </c>
      <c r="D53" s="2" t="s">
        <v>326</v>
      </c>
      <c r="E53" s="120">
        <v>0</v>
      </c>
      <c r="F53" s="99"/>
      <c r="G53" s="115"/>
      <c r="H53" s="115"/>
      <c r="I53" s="115"/>
      <c r="J53" s="115"/>
      <c r="K53" s="115"/>
      <c r="L53" s="115"/>
      <c r="M53" s="99">
        <v>5</v>
      </c>
      <c r="N53" s="98">
        <v>21.4</v>
      </c>
      <c r="O53" s="98">
        <v>21.4</v>
      </c>
      <c r="P53" s="100">
        <f>IF(O53=0,0,(O53*(115/113))+(66.3-70))</f>
        <v>18.078761061946899</v>
      </c>
      <c r="Q53" s="113">
        <v>-4</v>
      </c>
      <c r="R53" s="100">
        <f>+P53+Q53</f>
        <v>14.078761061946899</v>
      </c>
      <c r="S53" s="99"/>
      <c r="T53" s="99"/>
      <c r="U53" s="115"/>
      <c r="V53" s="115"/>
      <c r="W53" s="99"/>
      <c r="X53" s="99"/>
      <c r="Y53" s="137"/>
      <c r="Z53" s="138"/>
      <c r="AA53" s="137"/>
      <c r="AB53" s="137"/>
      <c r="AC53" s="98"/>
      <c r="AD53" s="98"/>
      <c r="AE53" s="109"/>
      <c r="AF53" s="98"/>
      <c r="AG53" s="98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65"/>
      <c r="CR53" s="65"/>
      <c r="CS53" s="65"/>
      <c r="CT53" s="65"/>
    </row>
    <row r="54" spans="1:98" ht="15.75" customHeight="1" x14ac:dyDescent="0.25">
      <c r="A54" s="120">
        <f>A53+1</f>
        <v>46</v>
      </c>
      <c r="B54" s="99"/>
      <c r="C54" s="99" t="s">
        <v>32</v>
      </c>
      <c r="D54" s="2" t="s">
        <v>73</v>
      </c>
      <c r="E54" s="120">
        <v>0</v>
      </c>
      <c r="F54" s="99"/>
      <c r="G54" s="115"/>
      <c r="H54" s="115"/>
      <c r="I54" s="115"/>
      <c r="J54" s="115"/>
      <c r="K54" s="115"/>
      <c r="L54" s="115">
        <v>10</v>
      </c>
      <c r="M54" s="99">
        <v>5</v>
      </c>
      <c r="N54" s="98">
        <v>5.7</v>
      </c>
      <c r="O54" s="98">
        <v>5.7</v>
      </c>
      <c r="P54" s="100">
        <f>IF(O54=0,0,(O54*(120/113))+(68.9-70))</f>
        <v>4.9530973451327496</v>
      </c>
      <c r="Q54" s="99">
        <v>-4</v>
      </c>
      <c r="R54" s="100">
        <f>+P54+Q54</f>
        <v>0.95309734513274957</v>
      </c>
      <c r="S54" s="99"/>
      <c r="T54" s="99"/>
      <c r="U54" s="128"/>
      <c r="V54" s="115"/>
      <c r="W54" s="99"/>
      <c r="X54" s="120"/>
      <c r="Y54" s="99"/>
      <c r="Z54" s="127"/>
      <c r="AA54" s="98"/>
      <c r="AB54" s="98"/>
      <c r="AC54" s="98"/>
      <c r="AD54" s="98"/>
      <c r="AE54" s="109"/>
      <c r="AF54" s="98"/>
      <c r="AG54" s="98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65"/>
      <c r="CR54" s="65"/>
      <c r="CS54" s="65"/>
      <c r="CT54" s="65"/>
    </row>
    <row r="55" spans="1:98" ht="15.75" customHeight="1" x14ac:dyDescent="0.25">
      <c r="A55" s="120">
        <f>A54+1</f>
        <v>47</v>
      </c>
      <c r="B55" s="99">
        <v>2025</v>
      </c>
      <c r="C55" s="99" t="s">
        <v>37</v>
      </c>
      <c r="D55" s="2" t="s">
        <v>74</v>
      </c>
      <c r="E55" s="120">
        <v>2</v>
      </c>
      <c r="F55" s="99"/>
      <c r="G55" s="115"/>
      <c r="H55" s="115"/>
      <c r="I55" s="115"/>
      <c r="J55" s="115"/>
      <c r="K55" s="115">
        <v>5</v>
      </c>
      <c r="L55" s="115">
        <v>5</v>
      </c>
      <c r="M55" s="99">
        <v>20</v>
      </c>
      <c r="N55" s="98">
        <v>20</v>
      </c>
      <c r="O55" s="98">
        <v>20</v>
      </c>
      <c r="P55" s="100">
        <f>IF(O55=0,0,(O55*(115/113))+(66.3-70))</f>
        <v>16.653982300884955</v>
      </c>
      <c r="Q55" s="98"/>
      <c r="R55" s="100">
        <f>+P55+Q55</f>
        <v>16.653982300884955</v>
      </c>
      <c r="T55" s="99"/>
      <c r="U55" s="122"/>
      <c r="V55" s="115"/>
      <c r="W55" s="99"/>
      <c r="X55" s="99"/>
      <c r="Y55" s="98"/>
      <c r="Z55" s="129"/>
      <c r="AA55" s="98"/>
      <c r="AB55" s="98"/>
      <c r="AC55" s="98"/>
      <c r="AD55" s="98"/>
      <c r="AE55" s="109"/>
      <c r="AF55" s="98"/>
      <c r="AG55" s="98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65"/>
      <c r="CR55" s="65"/>
      <c r="CS55" s="65"/>
      <c r="CT55" s="65"/>
    </row>
    <row r="56" spans="1:98" ht="15.75" customHeight="1" x14ac:dyDescent="0.25">
      <c r="A56" s="120">
        <f>A55+1</f>
        <v>48</v>
      </c>
      <c r="B56" s="99">
        <v>2025</v>
      </c>
      <c r="C56" s="99" t="s">
        <v>37</v>
      </c>
      <c r="D56" s="2" t="s">
        <v>75</v>
      </c>
      <c r="E56" s="120">
        <v>14</v>
      </c>
      <c r="F56" s="99"/>
      <c r="G56" s="115"/>
      <c r="H56" s="115"/>
      <c r="I56" s="115"/>
      <c r="J56" s="115"/>
      <c r="K56" s="115">
        <v>5</v>
      </c>
      <c r="L56" s="115">
        <v>5</v>
      </c>
      <c r="M56" s="99">
        <v>20</v>
      </c>
      <c r="N56" s="98">
        <v>16.899999999999999</v>
      </c>
      <c r="O56" s="98">
        <v>16.899999999999999</v>
      </c>
      <c r="P56" s="100">
        <f>IF(O56=0,0,(O56*(115/113))+(66.3-70))</f>
        <v>13.499115044247784</v>
      </c>
      <c r="Q56" s="99"/>
      <c r="R56" s="100">
        <f>+P56+Q56</f>
        <v>13.499115044247784</v>
      </c>
      <c r="S56" s="99"/>
      <c r="T56" s="99"/>
      <c r="U56" s="122"/>
      <c r="V56" s="115"/>
      <c r="W56" s="99"/>
      <c r="X56" s="99"/>
      <c r="Y56" s="113"/>
      <c r="Z56" s="127"/>
      <c r="AA56" s="98"/>
      <c r="AB56" s="98"/>
      <c r="AC56" s="98"/>
      <c r="AD56" s="98"/>
      <c r="AE56" s="109"/>
      <c r="AF56" s="98"/>
      <c r="AG56" s="98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65"/>
      <c r="CR56" s="65"/>
      <c r="CS56" s="65"/>
      <c r="CT56" s="65"/>
    </row>
    <row r="57" spans="1:98" ht="15.75" customHeight="1" x14ac:dyDescent="0.25">
      <c r="A57" s="120">
        <f>A56+1</f>
        <v>49</v>
      </c>
      <c r="B57" s="99">
        <v>2025</v>
      </c>
      <c r="C57" s="99" t="s">
        <v>32</v>
      </c>
      <c r="D57" s="2" t="s">
        <v>76</v>
      </c>
      <c r="E57" s="120">
        <v>0</v>
      </c>
      <c r="F57" s="99"/>
      <c r="G57" s="115"/>
      <c r="H57" s="115"/>
      <c r="I57" s="115"/>
      <c r="J57" s="115"/>
      <c r="K57" s="115">
        <v>5</v>
      </c>
      <c r="L57" s="115"/>
      <c r="M57" s="99">
        <v>7</v>
      </c>
      <c r="N57" s="98">
        <v>24.8</v>
      </c>
      <c r="O57" s="98">
        <v>24.8</v>
      </c>
      <c r="P57" s="100">
        <f>IF(O57=0,0,(O57*(120/113))+(68.9-70))</f>
        <v>25.236283185840716</v>
      </c>
      <c r="Q57" s="113"/>
      <c r="R57" s="100">
        <f>+P57+Q57</f>
        <v>25.236283185840716</v>
      </c>
      <c r="S57" s="99"/>
      <c r="T57" s="99"/>
      <c r="U57" s="115"/>
      <c r="V57" s="115"/>
      <c r="W57" s="99"/>
      <c r="X57" s="120"/>
      <c r="Y57" s="99"/>
      <c r="Z57" s="127"/>
      <c r="AA57" s="98"/>
      <c r="AB57" s="98"/>
      <c r="AC57" s="98"/>
      <c r="AD57" s="98"/>
      <c r="AE57" s="109"/>
      <c r="AF57" s="98"/>
      <c r="AG57" s="98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65"/>
      <c r="CR57" s="65"/>
      <c r="CS57" s="65"/>
      <c r="CT57" s="65"/>
    </row>
    <row r="58" spans="1:98" ht="15.75" customHeight="1" x14ac:dyDescent="0.25">
      <c r="A58" s="120">
        <f>A57+1</f>
        <v>50</v>
      </c>
      <c r="B58" s="99"/>
      <c r="C58" s="99" t="s">
        <v>37</v>
      </c>
      <c r="D58" s="2" t="s">
        <v>77</v>
      </c>
      <c r="E58" s="120">
        <v>0</v>
      </c>
      <c r="F58" s="99"/>
      <c r="G58" s="115"/>
      <c r="H58" s="115"/>
      <c r="I58" s="115"/>
      <c r="J58" s="115"/>
      <c r="K58" s="115">
        <v>5</v>
      </c>
      <c r="L58" s="115"/>
      <c r="M58" s="99">
        <v>5</v>
      </c>
      <c r="N58" s="98">
        <v>38.9</v>
      </c>
      <c r="O58" s="98">
        <v>38.9</v>
      </c>
      <c r="P58" s="100">
        <f>IF(O58=0,0,(O58*(115/113))+(66.3-70))</f>
        <v>35.888495575221235</v>
      </c>
      <c r="Q58" s="99">
        <v>-4</v>
      </c>
      <c r="R58" s="100">
        <f>+P58+Q58</f>
        <v>31.888495575221235</v>
      </c>
      <c r="T58" s="99"/>
      <c r="U58" s="128"/>
      <c r="V58" s="115"/>
      <c r="W58" s="99"/>
      <c r="X58" s="174"/>
      <c r="Y58" s="99"/>
      <c r="Z58" s="127"/>
      <c r="AA58" s="98"/>
      <c r="AB58" s="98"/>
      <c r="AC58" s="98"/>
      <c r="AD58" s="98"/>
      <c r="AE58" s="109"/>
      <c r="AF58" s="98"/>
      <c r="AG58" s="98"/>
      <c r="AH58" s="2"/>
      <c r="AI58" s="2"/>
      <c r="AJ58" s="2"/>
      <c r="AK58" s="170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65"/>
      <c r="CR58" s="65"/>
      <c r="CS58" s="65"/>
      <c r="CT58" s="65"/>
    </row>
    <row r="59" spans="1:98" ht="15.75" customHeight="1" x14ac:dyDescent="0.25">
      <c r="A59" s="120">
        <f>A58+1</f>
        <v>51</v>
      </c>
      <c r="B59" s="99">
        <v>2025</v>
      </c>
      <c r="C59" s="99" t="s">
        <v>32</v>
      </c>
      <c r="D59" s="2" t="s">
        <v>78</v>
      </c>
      <c r="E59" s="120">
        <v>0</v>
      </c>
      <c r="F59" s="99"/>
      <c r="G59" s="115"/>
      <c r="H59" s="115"/>
      <c r="I59" s="115"/>
      <c r="J59" s="115"/>
      <c r="K59" s="115"/>
      <c r="L59" s="115">
        <v>10</v>
      </c>
      <c r="M59" s="99">
        <v>6</v>
      </c>
      <c r="N59" s="98">
        <v>18.5</v>
      </c>
      <c r="O59" s="98">
        <v>18.5</v>
      </c>
      <c r="P59" s="100">
        <f>IF(O59=0,0,(O59*(120/113))+(68.9-70))</f>
        <v>18.546017699115051</v>
      </c>
      <c r="Q59" s="99">
        <v>-4</v>
      </c>
      <c r="R59" s="100">
        <f>+P59+Q59</f>
        <v>14.546017699115051</v>
      </c>
      <c r="S59" s="99"/>
      <c r="T59" s="99"/>
      <c r="U59" s="139"/>
      <c r="V59" s="115"/>
      <c r="W59" s="99"/>
      <c r="X59" s="120"/>
      <c r="Y59" s="99"/>
      <c r="Z59" s="127"/>
      <c r="AA59" s="98"/>
      <c r="AB59" s="98"/>
      <c r="AC59" s="98"/>
      <c r="AD59" s="98"/>
      <c r="AE59" s="109"/>
      <c r="AF59" s="98"/>
      <c r="AG59" s="98"/>
      <c r="AH59" s="2"/>
      <c r="AI59" s="2"/>
      <c r="AJ59" s="2"/>
      <c r="AK59" s="171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65"/>
      <c r="CR59" s="65"/>
      <c r="CS59" s="65"/>
      <c r="CT59" s="65"/>
    </row>
    <row r="60" spans="1:98" ht="15.75" customHeight="1" x14ac:dyDescent="0.25">
      <c r="A60" s="120">
        <f>A59+1</f>
        <v>52</v>
      </c>
      <c r="B60" s="99"/>
      <c r="C60" s="99" t="s">
        <v>32</v>
      </c>
      <c r="D60" s="2" t="s">
        <v>79</v>
      </c>
      <c r="E60" s="120">
        <v>0</v>
      </c>
      <c r="F60" s="99"/>
      <c r="G60" s="115"/>
      <c r="H60" s="115"/>
      <c r="I60" s="115"/>
      <c r="J60" s="115"/>
      <c r="K60" s="115">
        <v>5</v>
      </c>
      <c r="L60" s="115">
        <v>5</v>
      </c>
      <c r="M60" s="99">
        <v>12</v>
      </c>
      <c r="N60" s="98">
        <v>12.7</v>
      </c>
      <c r="O60" s="98">
        <v>12.7</v>
      </c>
      <c r="P60" s="100">
        <f>IF(O60=0,0,(O60*(120/113))+(68.9-70))</f>
        <v>12.38672566371682</v>
      </c>
      <c r="Q60" s="99"/>
      <c r="R60" s="100">
        <f>+P60+Q60</f>
        <v>12.38672566371682</v>
      </c>
      <c r="S60" s="99"/>
      <c r="T60" s="99"/>
      <c r="U60" s="115"/>
      <c r="V60" s="115"/>
      <c r="W60" s="99"/>
      <c r="X60" s="98"/>
      <c r="Y60" s="99"/>
      <c r="Z60" s="127"/>
      <c r="AA60" s="98"/>
      <c r="AB60" s="98"/>
      <c r="AC60" s="98"/>
      <c r="AD60" s="98"/>
      <c r="AE60" s="109"/>
      <c r="AF60" s="98"/>
      <c r="AG60" s="98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65"/>
      <c r="CR60" s="65"/>
      <c r="CS60" s="65"/>
      <c r="CT60" s="65"/>
    </row>
    <row r="61" spans="1:98" ht="15.75" customHeight="1" x14ac:dyDescent="0.25">
      <c r="A61" s="120">
        <f>A60+1</f>
        <v>53</v>
      </c>
      <c r="B61" s="99">
        <v>2025</v>
      </c>
      <c r="C61" s="99" t="s">
        <v>37</v>
      </c>
      <c r="D61" s="2" t="s">
        <v>80</v>
      </c>
      <c r="E61" s="120">
        <v>7</v>
      </c>
      <c r="F61" s="99"/>
      <c r="G61" s="115"/>
      <c r="H61" s="115"/>
      <c r="I61" s="115"/>
      <c r="J61" s="115"/>
      <c r="K61" s="115">
        <v>5</v>
      </c>
      <c r="L61" s="115">
        <v>5</v>
      </c>
      <c r="M61" s="99">
        <v>20</v>
      </c>
      <c r="N61" s="98">
        <v>11.7</v>
      </c>
      <c r="O61" s="98">
        <v>11.6</v>
      </c>
      <c r="P61" s="100">
        <f>IF(O61=0,0,(O61*(115/113))+(66.3-70))</f>
        <v>8.1053097345132716</v>
      </c>
      <c r="Q61" s="99"/>
      <c r="R61" s="100">
        <f>+P61+Q61</f>
        <v>8.1053097345132716</v>
      </c>
      <c r="S61" s="99"/>
      <c r="T61" s="99"/>
      <c r="U61" s="115"/>
      <c r="V61" s="128"/>
      <c r="W61" s="99"/>
      <c r="X61" s="120"/>
      <c r="Y61" s="99"/>
      <c r="Z61" s="127"/>
      <c r="AA61" s="98"/>
      <c r="AB61" s="98"/>
      <c r="AC61" s="98"/>
      <c r="AD61" s="98"/>
      <c r="AE61" s="109"/>
      <c r="AF61" s="98"/>
      <c r="AG61" s="98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65"/>
      <c r="CR61" s="65"/>
      <c r="CS61" s="65"/>
      <c r="CT61" s="65"/>
    </row>
    <row r="62" spans="1:98" ht="15.75" customHeight="1" x14ac:dyDescent="0.25">
      <c r="A62" s="120">
        <f>A61+1</f>
        <v>54</v>
      </c>
      <c r="B62" s="99">
        <v>2025</v>
      </c>
      <c r="C62" s="99" t="s">
        <v>37</v>
      </c>
      <c r="D62" s="2" t="s">
        <v>81</v>
      </c>
      <c r="E62" s="120">
        <v>0</v>
      </c>
      <c r="F62" s="99"/>
      <c r="G62" s="115"/>
      <c r="H62" s="115"/>
      <c r="I62" s="115"/>
      <c r="J62" s="115"/>
      <c r="K62" s="115">
        <v>5</v>
      </c>
      <c r="L62" s="115">
        <v>5</v>
      </c>
      <c r="M62" s="99">
        <v>7</v>
      </c>
      <c r="N62" s="98">
        <v>19.399999999999999</v>
      </c>
      <c r="O62" s="98">
        <v>19.399999999999999</v>
      </c>
      <c r="P62" s="100">
        <f>IF(O62=0,0,(O62*(115/113))+(66.3-70))</f>
        <v>16.043362831858403</v>
      </c>
      <c r="Q62" s="99"/>
      <c r="R62" s="100">
        <f>+P62+Q62</f>
        <v>16.043362831858403</v>
      </c>
      <c r="S62" s="99"/>
      <c r="T62" s="99"/>
      <c r="U62" s="95"/>
      <c r="V62" s="115"/>
      <c r="W62" s="99"/>
      <c r="X62" s="120"/>
      <c r="Y62" s="99"/>
      <c r="Z62" s="109"/>
      <c r="AA62" s="98"/>
      <c r="AB62" s="98"/>
      <c r="AC62" s="98"/>
      <c r="AD62" s="98"/>
      <c r="AE62" s="109"/>
      <c r="AF62" s="98"/>
      <c r="AG62" s="98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65"/>
      <c r="CR62" s="65"/>
      <c r="CS62" s="65"/>
      <c r="CT62" s="65"/>
    </row>
    <row r="63" spans="1:98" ht="15.75" customHeight="1" x14ac:dyDescent="0.25">
      <c r="A63" s="120">
        <f>A62+1</f>
        <v>55</v>
      </c>
      <c r="B63" s="99">
        <v>2025</v>
      </c>
      <c r="C63" s="99" t="s">
        <v>32</v>
      </c>
      <c r="D63" s="2" t="s">
        <v>82</v>
      </c>
      <c r="E63" s="120">
        <v>0</v>
      </c>
      <c r="F63" s="99"/>
      <c r="G63" s="115"/>
      <c r="H63" s="115"/>
      <c r="I63" s="115"/>
      <c r="J63" s="115"/>
      <c r="K63" s="115">
        <v>5</v>
      </c>
      <c r="L63" s="115">
        <v>5</v>
      </c>
      <c r="M63" s="99">
        <v>5</v>
      </c>
      <c r="N63" s="98">
        <v>13.8</v>
      </c>
      <c r="O63" s="98">
        <v>13.8</v>
      </c>
      <c r="P63" s="100">
        <f>IF(O63=0,0,(O63*(120/113))+(68.9-70))</f>
        <v>13.554867256637175</v>
      </c>
      <c r="Q63" s="99">
        <v>-4</v>
      </c>
      <c r="R63" s="100">
        <f>+P63+Q63</f>
        <v>9.5548672566371753</v>
      </c>
      <c r="S63" s="99"/>
      <c r="T63" s="99"/>
      <c r="U63" s="115"/>
      <c r="V63" s="115"/>
      <c r="W63" s="98"/>
      <c r="X63" s="120"/>
      <c r="Y63" s="99"/>
      <c r="Z63" s="127"/>
      <c r="AA63" s="98"/>
      <c r="AB63" s="98"/>
      <c r="AC63" s="98"/>
      <c r="AD63" s="98"/>
      <c r="AE63" s="109"/>
      <c r="AF63" s="98"/>
      <c r="AG63" s="98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65"/>
      <c r="CR63" s="65"/>
      <c r="CS63" s="65"/>
      <c r="CT63" s="65"/>
    </row>
    <row r="64" spans="1:98" ht="15.75" customHeight="1" x14ac:dyDescent="0.25">
      <c r="A64" s="120">
        <f>A63+1</f>
        <v>56</v>
      </c>
      <c r="B64" s="99">
        <v>2025</v>
      </c>
      <c r="C64" s="99" t="s">
        <v>32</v>
      </c>
      <c r="D64" s="2" t="s">
        <v>83</v>
      </c>
      <c r="E64" s="120">
        <v>0</v>
      </c>
      <c r="F64" s="99"/>
      <c r="G64" s="115"/>
      <c r="H64" s="115"/>
      <c r="I64" s="115"/>
      <c r="J64" s="115"/>
      <c r="K64" s="115">
        <v>5</v>
      </c>
      <c r="L64" s="115">
        <v>5</v>
      </c>
      <c r="M64" s="99">
        <v>5</v>
      </c>
      <c r="N64" s="98">
        <v>16.5</v>
      </c>
      <c r="O64" s="98">
        <v>16.5</v>
      </c>
      <c r="P64" s="100">
        <f>IF(O64=0,0,(O64*(120/113))+(68.9-70))</f>
        <v>16.422123893805317</v>
      </c>
      <c r="Q64" s="99">
        <v>-4</v>
      </c>
      <c r="R64" s="100">
        <f>+P64+Q64</f>
        <v>12.422123893805317</v>
      </c>
      <c r="T64" s="113"/>
      <c r="U64" s="95"/>
      <c r="V64" s="128"/>
      <c r="W64" s="99"/>
      <c r="X64" s="120"/>
      <c r="Y64" s="99"/>
      <c r="Z64" s="127"/>
      <c r="AA64" s="98"/>
      <c r="AB64" s="98"/>
      <c r="AC64" s="98"/>
      <c r="AD64" s="98"/>
      <c r="AE64" s="109"/>
      <c r="AF64" s="98"/>
      <c r="AG64" s="98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65"/>
      <c r="CR64" s="65"/>
      <c r="CS64" s="65"/>
      <c r="CT64" s="65"/>
    </row>
    <row r="65" spans="1:98" ht="15.75" customHeight="1" x14ac:dyDescent="0.25">
      <c r="A65" s="120">
        <f>A64+1</f>
        <v>57</v>
      </c>
      <c r="B65" s="99">
        <v>2025</v>
      </c>
      <c r="C65" s="99" t="s">
        <v>37</v>
      </c>
      <c r="D65" s="2" t="s">
        <v>84</v>
      </c>
      <c r="E65" s="120">
        <v>0</v>
      </c>
      <c r="F65" s="99"/>
      <c r="G65" s="115"/>
      <c r="H65" s="115"/>
      <c r="I65" s="115"/>
      <c r="J65" s="115"/>
      <c r="K65" s="115">
        <v>5</v>
      </c>
      <c r="L65" s="115">
        <v>5</v>
      </c>
      <c r="M65" s="99">
        <v>6</v>
      </c>
      <c r="N65" s="98">
        <v>17.399999999999999</v>
      </c>
      <c r="O65" s="98">
        <v>17.399999999999999</v>
      </c>
      <c r="P65" s="100">
        <f>IF(O65=0,0,(O65*(115/113))+(66.3-70))</f>
        <v>14.007964601769906</v>
      </c>
      <c r="Q65" s="99"/>
      <c r="R65" s="100">
        <f>+P65+Q65</f>
        <v>14.007964601769906</v>
      </c>
      <c r="T65" s="99"/>
      <c r="U65" s="115"/>
      <c r="V65" s="128"/>
      <c r="W65" s="99"/>
      <c r="X65" s="99"/>
      <c r="Y65" s="99"/>
      <c r="Z65" s="127"/>
      <c r="AA65" s="98"/>
      <c r="AB65" s="98"/>
      <c r="AC65" s="98"/>
      <c r="AD65" s="98"/>
      <c r="AE65" s="109"/>
      <c r="AF65" s="98"/>
      <c r="AG65" s="98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65"/>
      <c r="CR65" s="65"/>
      <c r="CS65" s="65"/>
      <c r="CT65" s="65"/>
    </row>
    <row r="66" spans="1:98" ht="15.75" customHeight="1" x14ac:dyDescent="0.25">
      <c r="A66" s="120">
        <f>A65+1</f>
        <v>58</v>
      </c>
      <c r="B66" s="99"/>
      <c r="C66" s="99" t="s">
        <v>32</v>
      </c>
      <c r="D66" s="2" t="s">
        <v>85</v>
      </c>
      <c r="E66" s="120">
        <v>0</v>
      </c>
      <c r="F66" s="99"/>
      <c r="G66" s="172"/>
      <c r="H66" s="115"/>
      <c r="I66" s="115"/>
      <c r="J66" s="115"/>
      <c r="K66" s="115">
        <v>5</v>
      </c>
      <c r="L66" s="115">
        <v>5</v>
      </c>
      <c r="M66" s="99">
        <v>20</v>
      </c>
      <c r="N66" s="98">
        <v>13.4</v>
      </c>
      <c r="O66" s="98">
        <v>13.4</v>
      </c>
      <c r="P66" s="100">
        <f>IF(O66=0,0,(O66*(120/113))+(68.9-70))</f>
        <v>13.130088495575228</v>
      </c>
      <c r="Q66" s="99"/>
      <c r="R66" s="100">
        <f>+P66+Q66</f>
        <v>13.130088495575228</v>
      </c>
      <c r="S66" s="99"/>
      <c r="T66" s="99"/>
      <c r="U66" s="115"/>
      <c r="V66" s="115"/>
      <c r="W66" s="99"/>
      <c r="X66" s="120"/>
      <c r="Y66" s="99"/>
      <c r="Z66" s="127"/>
      <c r="AA66" s="98"/>
      <c r="AB66" s="98"/>
      <c r="AC66" s="98"/>
      <c r="AD66" s="98"/>
      <c r="AE66" s="140"/>
      <c r="AF66" s="141"/>
      <c r="AG66" s="141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9"/>
      <c r="CR66" s="69"/>
      <c r="CS66" s="69"/>
      <c r="CT66" s="69"/>
    </row>
    <row r="67" spans="1:98" ht="15.75" customHeight="1" x14ac:dyDescent="0.25">
      <c r="A67" s="120">
        <f>A66+1</f>
        <v>59</v>
      </c>
      <c r="B67" s="99">
        <v>2025</v>
      </c>
      <c r="C67" s="99" t="s">
        <v>37</v>
      </c>
      <c r="D67" s="2" t="s">
        <v>86</v>
      </c>
      <c r="E67" s="120">
        <v>14</v>
      </c>
      <c r="F67" s="99"/>
      <c r="G67" s="115"/>
      <c r="H67" s="115"/>
      <c r="I67" s="115"/>
      <c r="J67" s="115"/>
      <c r="K67" s="115">
        <v>5</v>
      </c>
      <c r="L67" s="115">
        <v>5</v>
      </c>
      <c r="M67" s="99">
        <v>20</v>
      </c>
      <c r="N67" s="98">
        <v>20.399999999999999</v>
      </c>
      <c r="O67" s="98">
        <v>20.5</v>
      </c>
      <c r="P67" s="100">
        <f>IF(O67=0,0,(O67*(115/113))+(66.3-70))</f>
        <v>17.162831858407078</v>
      </c>
      <c r="Q67" s="99"/>
      <c r="R67" s="100">
        <f>+P67+Q67</f>
        <v>17.162831858407078</v>
      </c>
      <c r="S67" s="113"/>
      <c r="T67" s="99"/>
      <c r="U67" s="115"/>
      <c r="V67" s="115"/>
      <c r="W67" s="99"/>
      <c r="X67" s="99"/>
      <c r="Y67" s="102"/>
      <c r="Z67" s="105"/>
      <c r="AA67" s="102"/>
      <c r="AB67" s="102"/>
      <c r="AC67" s="98"/>
      <c r="AD67" s="98"/>
      <c r="AE67" s="140"/>
      <c r="AF67" s="141"/>
      <c r="AG67" s="141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9"/>
      <c r="CR67" s="69"/>
      <c r="CS67" s="69"/>
      <c r="CT67" s="69"/>
    </row>
    <row r="68" spans="1:98" ht="15.75" customHeight="1" x14ac:dyDescent="0.25">
      <c r="A68" s="120">
        <f>A67+1</f>
        <v>60</v>
      </c>
      <c r="B68" s="99">
        <v>2025</v>
      </c>
      <c r="C68" s="99" t="s">
        <v>32</v>
      </c>
      <c r="D68" s="2" t="s">
        <v>87</v>
      </c>
      <c r="E68" s="120">
        <v>0</v>
      </c>
      <c r="F68" s="99"/>
      <c r="G68" s="126"/>
      <c r="H68" s="115"/>
      <c r="I68" s="115"/>
      <c r="J68" s="115"/>
      <c r="K68" s="115">
        <v>5</v>
      </c>
      <c r="L68" s="115"/>
      <c r="M68" s="99">
        <v>6</v>
      </c>
      <c r="N68" s="98">
        <v>19.2</v>
      </c>
      <c r="O68" s="98">
        <v>19.2</v>
      </c>
      <c r="P68" s="100">
        <f>IF(O68=0,0,(O68*(120/113))+(68.9-70))</f>
        <v>19.289380530973457</v>
      </c>
      <c r="Q68" s="113"/>
      <c r="R68" s="100">
        <f>+P68+Q68</f>
        <v>19.289380530973457</v>
      </c>
      <c r="S68" s="137"/>
      <c r="T68" s="99"/>
      <c r="U68" s="115"/>
      <c r="V68" s="128"/>
      <c r="W68" s="99"/>
      <c r="X68" s="120"/>
      <c r="Y68" s="102"/>
      <c r="Z68" s="105"/>
      <c r="AA68" s="102"/>
      <c r="AB68" s="102"/>
      <c r="AC68" s="102"/>
      <c r="AD68" s="102"/>
      <c r="AE68" s="105"/>
      <c r="AF68" s="102"/>
      <c r="AG68" s="102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</row>
    <row r="69" spans="1:98" ht="15.75" customHeight="1" x14ac:dyDescent="0.25">
      <c r="A69" s="120">
        <f>A68+1</f>
        <v>61</v>
      </c>
      <c r="B69" s="99">
        <v>2025</v>
      </c>
      <c r="C69" s="99" t="s">
        <v>37</v>
      </c>
      <c r="D69" s="2" t="s">
        <v>88</v>
      </c>
      <c r="E69" s="120">
        <v>0</v>
      </c>
      <c r="F69" s="99"/>
      <c r="G69" s="115"/>
      <c r="H69" s="115"/>
      <c r="I69" s="115"/>
      <c r="J69" s="115"/>
      <c r="K69" s="115"/>
      <c r="L69" s="115">
        <v>10</v>
      </c>
      <c r="M69" s="99">
        <v>17</v>
      </c>
      <c r="N69" s="98">
        <v>33.799999999999997</v>
      </c>
      <c r="O69" s="98">
        <v>33.799999999999997</v>
      </c>
      <c r="P69" s="100">
        <f>IF(O69=0,0,(O69*(115/113))+(66.3-70))</f>
        <v>30.698230088495571</v>
      </c>
      <c r="Q69" s="113"/>
      <c r="R69" s="100">
        <f>+P69+Q69</f>
        <v>30.698230088495571</v>
      </c>
      <c r="S69" s="99"/>
      <c r="T69" s="99"/>
      <c r="U69" s="115"/>
      <c r="V69" s="115"/>
      <c r="W69" s="99"/>
      <c r="X69" s="120"/>
      <c r="Y69" s="99"/>
      <c r="Z69" s="127"/>
      <c r="AA69" s="98"/>
      <c r="AB69" s="98"/>
      <c r="AC69" s="102"/>
      <c r="AD69" s="102"/>
      <c r="AE69" s="105"/>
      <c r="AF69" s="102"/>
      <c r="AG69" s="102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</row>
    <row r="70" spans="1:98" ht="15.75" customHeight="1" x14ac:dyDescent="0.25">
      <c r="A70" s="120">
        <f>A69+1</f>
        <v>62</v>
      </c>
      <c r="B70" s="99"/>
      <c r="C70" s="99" t="s">
        <v>32</v>
      </c>
      <c r="D70" s="2" t="s">
        <v>89</v>
      </c>
      <c r="E70" s="120">
        <v>0</v>
      </c>
      <c r="F70" s="99"/>
      <c r="G70" s="115"/>
      <c r="H70" s="115"/>
      <c r="I70" s="115"/>
      <c r="J70" s="115"/>
      <c r="K70" s="115"/>
      <c r="L70" s="115">
        <v>10</v>
      </c>
      <c r="M70" s="99">
        <v>17</v>
      </c>
      <c r="N70" s="98">
        <v>13</v>
      </c>
      <c r="O70" s="98">
        <v>13</v>
      </c>
      <c r="P70" s="100">
        <f>IF(O70=0,0,(O70*(120/113))+(68.9-70))</f>
        <v>12.705309734513282</v>
      </c>
      <c r="Q70" s="113"/>
      <c r="R70" s="100">
        <f>+P70+Q70</f>
        <v>12.705309734513282</v>
      </c>
      <c r="S70" s="99"/>
      <c r="T70" s="99"/>
      <c r="U70" s="115"/>
      <c r="V70" s="139"/>
      <c r="W70" s="99"/>
      <c r="X70" s="99"/>
      <c r="Y70" s="99"/>
      <c r="Z70" s="127"/>
      <c r="AA70" s="98"/>
      <c r="AB70" s="98"/>
      <c r="AC70" s="98"/>
      <c r="AD70" s="98"/>
      <c r="AE70" s="109"/>
      <c r="AF70" s="98"/>
      <c r="AG70" s="98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65"/>
      <c r="CR70" s="65"/>
      <c r="CS70" s="65"/>
      <c r="CT70" s="65"/>
    </row>
    <row r="71" spans="1:98" ht="15.75" customHeight="1" x14ac:dyDescent="0.25">
      <c r="A71" s="120">
        <f>A70+1</f>
        <v>63</v>
      </c>
      <c r="B71" s="99">
        <v>2025</v>
      </c>
      <c r="C71" s="113" t="s">
        <v>32</v>
      </c>
      <c r="D71" s="67" t="s">
        <v>90</v>
      </c>
      <c r="E71" s="120">
        <v>8</v>
      </c>
      <c r="F71" s="99"/>
      <c r="G71" s="115"/>
      <c r="H71" s="115"/>
      <c r="I71" s="126"/>
      <c r="J71" s="126"/>
      <c r="K71" s="126">
        <v>5</v>
      </c>
      <c r="L71" s="126">
        <v>5</v>
      </c>
      <c r="M71" s="113">
        <v>20</v>
      </c>
      <c r="N71" s="98">
        <v>14.7</v>
      </c>
      <c r="O71" s="98">
        <v>14.6</v>
      </c>
      <c r="P71" s="100">
        <f>IF(O71=0,0,(O71*(120/113))+(68.9-70))</f>
        <v>14.404424778761069</v>
      </c>
      <c r="Q71" s="113"/>
      <c r="R71" s="100">
        <f>+P71+Q71</f>
        <v>14.404424778761069</v>
      </c>
      <c r="S71" s="113"/>
      <c r="T71" s="99"/>
      <c r="U71" s="115"/>
      <c r="V71" s="115"/>
      <c r="W71" s="40"/>
      <c r="X71" s="120"/>
      <c r="Y71" s="99"/>
      <c r="Z71" s="127"/>
      <c r="AA71" s="98"/>
      <c r="AB71" s="98"/>
      <c r="AC71" s="98"/>
      <c r="AD71" s="98"/>
      <c r="AE71" s="109"/>
      <c r="AF71" s="98"/>
      <c r="AG71" s="98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65"/>
      <c r="CR71" s="65"/>
      <c r="CS71" s="65"/>
      <c r="CT71" s="65"/>
    </row>
    <row r="72" spans="1:98" ht="15.75" customHeight="1" x14ac:dyDescent="0.25">
      <c r="A72" s="120">
        <f>A71+1</f>
        <v>64</v>
      </c>
      <c r="B72" s="113">
        <v>2025</v>
      </c>
      <c r="C72" s="99" t="s">
        <v>32</v>
      </c>
      <c r="D72" s="2" t="s">
        <v>91</v>
      </c>
      <c r="E72" s="120">
        <v>8</v>
      </c>
      <c r="F72" s="113"/>
      <c r="G72" s="126"/>
      <c r="H72" s="126"/>
      <c r="I72" s="115"/>
      <c r="J72" s="115"/>
      <c r="K72" s="115">
        <v>5</v>
      </c>
      <c r="L72" s="115">
        <v>5</v>
      </c>
      <c r="M72" s="99">
        <v>20</v>
      </c>
      <c r="N72" s="98">
        <v>14.8</v>
      </c>
      <c r="O72" s="98">
        <v>14.5</v>
      </c>
      <c r="P72" s="100">
        <f>IF(O72=0,0,(O72*(120/113))+(68.9-70))</f>
        <v>14.298230088495583</v>
      </c>
      <c r="Q72" s="99"/>
      <c r="R72" s="100">
        <f>+P72+Q72</f>
        <v>14.298230088495583</v>
      </c>
      <c r="S72" s="113"/>
      <c r="T72" s="99"/>
      <c r="U72" s="115"/>
      <c r="V72" s="115"/>
      <c r="W72" s="99"/>
      <c r="X72" s="120"/>
      <c r="Y72" s="99"/>
      <c r="Z72" s="127"/>
      <c r="AA72" s="98"/>
      <c r="AB72" s="98"/>
      <c r="AC72" s="98"/>
      <c r="AD72" s="98"/>
      <c r="AE72" s="109"/>
      <c r="AF72" s="98"/>
      <c r="AG72" s="98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65"/>
      <c r="CR72" s="65"/>
      <c r="CS72" s="65"/>
      <c r="CT72" s="65"/>
    </row>
    <row r="73" spans="1:98" ht="15.75" customHeight="1" x14ac:dyDescent="0.25">
      <c r="A73" s="120">
        <f>A72+1</f>
        <v>65</v>
      </c>
      <c r="B73" s="113">
        <v>2025</v>
      </c>
      <c r="C73" s="99" t="s">
        <v>32</v>
      </c>
      <c r="D73" s="21" t="s">
        <v>339</v>
      </c>
      <c r="E73" s="120">
        <v>2</v>
      </c>
      <c r="F73" s="113"/>
      <c r="G73" s="126"/>
      <c r="H73" s="126"/>
      <c r="I73" s="115"/>
      <c r="J73" s="115"/>
      <c r="K73" s="115"/>
      <c r="L73" s="115">
        <v>10</v>
      </c>
      <c r="M73" s="99">
        <v>7</v>
      </c>
      <c r="N73" s="98">
        <v>25.3</v>
      </c>
      <c r="O73" s="98">
        <v>23.2</v>
      </c>
      <c r="P73" s="100">
        <f>IF(O73=0,0,(O73*(120/113))+(68.9-70))</f>
        <v>23.537168141592929</v>
      </c>
      <c r="Q73" s="99"/>
      <c r="R73" s="100">
        <f>+P73+Q73</f>
        <v>23.537168141592929</v>
      </c>
      <c r="S73" s="113"/>
      <c r="T73" s="99"/>
      <c r="U73" s="115"/>
      <c r="V73" s="115"/>
      <c r="W73" s="99"/>
      <c r="X73" s="120"/>
      <c r="Y73" s="99"/>
      <c r="Z73" s="127"/>
      <c r="AA73" s="98"/>
      <c r="AB73" s="98"/>
      <c r="AC73" s="98"/>
      <c r="AD73" s="98"/>
      <c r="AE73" s="109"/>
      <c r="AF73" s="98"/>
      <c r="AG73" s="98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65"/>
      <c r="CR73" s="65"/>
      <c r="CS73" s="65"/>
      <c r="CT73" s="65"/>
    </row>
    <row r="74" spans="1:98" ht="15.75" customHeight="1" x14ac:dyDescent="0.25">
      <c r="A74" s="120">
        <f>A73+1</f>
        <v>66</v>
      </c>
      <c r="B74" s="113">
        <v>2025</v>
      </c>
      <c r="C74" s="99" t="s">
        <v>32</v>
      </c>
      <c r="D74" s="2" t="s">
        <v>324</v>
      </c>
      <c r="E74" s="120">
        <v>0</v>
      </c>
      <c r="F74" s="113"/>
      <c r="G74" s="126"/>
      <c r="H74" s="126"/>
      <c r="I74" s="115"/>
      <c r="J74" s="115"/>
      <c r="K74" s="115"/>
      <c r="L74" s="115"/>
      <c r="M74" s="99">
        <v>5</v>
      </c>
      <c r="N74" s="98">
        <v>11.4</v>
      </c>
      <c r="O74" s="98">
        <v>11.4</v>
      </c>
      <c r="P74" s="100">
        <f>IF(O74=0,0,(O74*(120/113))+(68.9-70))</f>
        <v>11.006194690265493</v>
      </c>
      <c r="Q74" s="99">
        <v>-4</v>
      </c>
      <c r="R74" s="100">
        <f>+P74+Q74</f>
        <v>7.0061946902654935</v>
      </c>
      <c r="S74" s="113"/>
      <c r="T74" s="99"/>
      <c r="U74" s="115"/>
      <c r="V74" s="115"/>
      <c r="W74" s="99"/>
      <c r="X74" s="120"/>
      <c r="Y74" s="99"/>
      <c r="Z74" s="127"/>
      <c r="AA74" s="98"/>
      <c r="AB74" s="98"/>
      <c r="AC74" s="98"/>
      <c r="AD74" s="98"/>
      <c r="AE74" s="109"/>
      <c r="AF74" s="98"/>
      <c r="AG74" s="98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65"/>
      <c r="CR74" s="65"/>
      <c r="CS74" s="65"/>
      <c r="CT74" s="65"/>
    </row>
    <row r="75" spans="1:98" ht="15.75" customHeight="1" x14ac:dyDescent="0.25">
      <c r="A75" s="120">
        <f>A74+1</f>
        <v>67</v>
      </c>
      <c r="B75" s="99">
        <v>2025</v>
      </c>
      <c r="C75" s="99" t="s">
        <v>32</v>
      </c>
      <c r="D75" s="67" t="s">
        <v>92</v>
      </c>
      <c r="E75" s="120">
        <v>1</v>
      </c>
      <c r="F75" s="99"/>
      <c r="G75" s="126"/>
      <c r="H75" s="126"/>
      <c r="I75" s="126"/>
      <c r="J75" s="126"/>
      <c r="K75" s="126">
        <v>5</v>
      </c>
      <c r="L75" s="126">
        <v>5</v>
      </c>
      <c r="M75" s="113">
        <v>20</v>
      </c>
      <c r="N75" s="98">
        <v>21.3</v>
      </c>
      <c r="O75" s="98">
        <v>21.3</v>
      </c>
      <c r="P75" s="100">
        <f>IF(O75=0,0,(O75*(120/113))+(68.9-70))</f>
        <v>21.519469026548681</v>
      </c>
      <c r="Q75" s="113"/>
      <c r="R75" s="100">
        <f>+P75+Q75</f>
        <v>21.519469026548681</v>
      </c>
      <c r="S75" s="113"/>
      <c r="T75" s="99"/>
      <c r="U75" s="128"/>
      <c r="V75" s="115"/>
      <c r="W75" s="99"/>
      <c r="X75" s="120"/>
      <c r="Y75" s="113"/>
      <c r="Z75" s="127"/>
      <c r="AA75" s="98"/>
      <c r="AB75" s="98"/>
      <c r="AC75" s="98"/>
      <c r="AD75" s="98"/>
      <c r="AE75" s="109"/>
      <c r="AF75" s="98"/>
      <c r="AG75" s="98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65"/>
      <c r="CR75" s="65"/>
      <c r="CS75" s="65"/>
      <c r="CT75" s="65"/>
    </row>
    <row r="76" spans="1:98" ht="15.75" customHeight="1" x14ac:dyDescent="0.25">
      <c r="A76" s="120">
        <f>A75+1</f>
        <v>68</v>
      </c>
      <c r="B76" s="99">
        <v>2025</v>
      </c>
      <c r="C76" s="99" t="s">
        <v>37</v>
      </c>
      <c r="D76" s="6" t="s">
        <v>93</v>
      </c>
      <c r="E76" s="120">
        <v>0</v>
      </c>
      <c r="F76" s="99"/>
      <c r="G76" s="115"/>
      <c r="H76" s="115"/>
      <c r="I76" s="115"/>
      <c r="J76" s="115"/>
      <c r="K76" s="115">
        <v>5</v>
      </c>
      <c r="L76" s="115">
        <v>5</v>
      </c>
      <c r="M76" s="99">
        <v>13</v>
      </c>
      <c r="N76" s="98">
        <v>21</v>
      </c>
      <c r="O76" s="98">
        <v>21</v>
      </c>
      <c r="P76" s="100">
        <f>IF(O76=0,0,(O76*(115/113))+(66.3-70))</f>
        <v>17.6716814159292</v>
      </c>
      <c r="Q76" s="99"/>
      <c r="R76" s="100">
        <f>+P76+Q76</f>
        <v>17.6716814159292</v>
      </c>
      <c r="S76" s="99"/>
      <c r="T76" s="99"/>
      <c r="U76" s="115"/>
      <c r="V76" s="128"/>
      <c r="W76" s="99"/>
      <c r="X76" s="120"/>
      <c r="Y76" s="99"/>
      <c r="Z76" s="127"/>
      <c r="AA76" s="98"/>
      <c r="AB76" s="98"/>
      <c r="AC76" s="98"/>
      <c r="AD76" s="98"/>
      <c r="AE76" s="109"/>
      <c r="AF76" s="98"/>
      <c r="AG76" s="98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65"/>
      <c r="CR76" s="65"/>
      <c r="CS76" s="65"/>
      <c r="CT76" s="65"/>
    </row>
    <row r="77" spans="1:98" ht="15.75" customHeight="1" x14ac:dyDescent="0.25">
      <c r="A77" s="120">
        <f>A76+1</f>
        <v>69</v>
      </c>
      <c r="B77" s="99">
        <v>2025</v>
      </c>
      <c r="C77" s="99" t="s">
        <v>32</v>
      </c>
      <c r="D77" s="6" t="s">
        <v>94</v>
      </c>
      <c r="E77" s="120">
        <v>0</v>
      </c>
      <c r="F77" s="99"/>
      <c r="G77" s="115"/>
      <c r="H77" s="115"/>
      <c r="I77" s="115"/>
      <c r="J77" s="115"/>
      <c r="K77" s="115">
        <v>5</v>
      </c>
      <c r="L77" s="115">
        <v>5</v>
      </c>
      <c r="M77" s="99">
        <v>20</v>
      </c>
      <c r="N77" s="98">
        <v>21.4</v>
      </c>
      <c r="O77" s="98">
        <v>21.4</v>
      </c>
      <c r="P77" s="100">
        <f>IF(O77=0,0,(O77*(120/113))+(68.9-70))</f>
        <v>21.625663716814167</v>
      </c>
      <c r="Q77" s="99"/>
      <c r="R77" s="100">
        <f>+P77+Q77</f>
        <v>21.625663716814167</v>
      </c>
      <c r="S77" s="99"/>
      <c r="T77" s="99"/>
      <c r="U77" s="115"/>
      <c r="V77" s="128"/>
      <c r="W77" s="174"/>
      <c r="X77" s="120"/>
      <c r="Y77" s="99"/>
      <c r="Z77" s="127"/>
      <c r="AA77" s="98"/>
      <c r="AB77" s="98"/>
      <c r="AC77" s="98"/>
      <c r="AD77" s="98"/>
      <c r="AE77" s="109"/>
      <c r="AF77" s="98"/>
      <c r="AG77" s="98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65"/>
      <c r="CR77" s="65"/>
      <c r="CS77" s="65"/>
      <c r="CT77" s="65"/>
    </row>
    <row r="78" spans="1:98" ht="15.75" customHeight="1" x14ac:dyDescent="0.25">
      <c r="A78" s="120">
        <f>A77+1</f>
        <v>70</v>
      </c>
      <c r="B78" s="99">
        <v>2025</v>
      </c>
      <c r="C78" s="99" t="s">
        <v>37</v>
      </c>
      <c r="D78" s="2" t="s">
        <v>95</v>
      </c>
      <c r="E78" s="120">
        <v>0</v>
      </c>
      <c r="F78" s="99"/>
      <c r="G78" s="115"/>
      <c r="H78" s="126"/>
      <c r="I78" s="115"/>
      <c r="J78" s="115"/>
      <c r="K78" s="115">
        <v>5</v>
      </c>
      <c r="L78" s="115">
        <v>5</v>
      </c>
      <c r="M78" s="99">
        <v>20</v>
      </c>
      <c r="N78" s="98">
        <v>20.100000000000001</v>
      </c>
      <c r="O78" s="98">
        <v>20.100000000000001</v>
      </c>
      <c r="P78" s="100">
        <f>IF(O78=0,0,(O78*(115/113))+(66.3-70))</f>
        <v>16.755752212389378</v>
      </c>
      <c r="Q78" s="99"/>
      <c r="R78" s="100">
        <f>+P78+Q78</f>
        <v>16.755752212389378</v>
      </c>
      <c r="S78" s="99"/>
      <c r="T78" s="99"/>
      <c r="U78" s="115"/>
      <c r="V78" s="128"/>
      <c r="W78" s="169"/>
      <c r="X78" s="120"/>
      <c r="Y78" s="99"/>
      <c r="Z78" s="127"/>
      <c r="AA78" s="98"/>
      <c r="AB78" s="98"/>
      <c r="AC78" s="98"/>
      <c r="AD78" s="98"/>
      <c r="AE78" s="109"/>
      <c r="AF78" s="98"/>
      <c r="AG78" s="98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65"/>
      <c r="CR78" s="65"/>
      <c r="CS78" s="65"/>
      <c r="CT78" s="65"/>
    </row>
    <row r="79" spans="1:98" ht="15.75" customHeight="1" x14ac:dyDescent="0.25">
      <c r="A79" s="120">
        <f>A78+1</f>
        <v>71</v>
      </c>
      <c r="B79" s="99">
        <v>2025</v>
      </c>
      <c r="C79" s="99" t="s">
        <v>32</v>
      </c>
      <c r="D79" s="2" t="s">
        <v>96</v>
      </c>
      <c r="E79" s="120">
        <v>0</v>
      </c>
      <c r="F79" s="99"/>
      <c r="G79" s="115"/>
      <c r="H79" s="115"/>
      <c r="I79" s="115"/>
      <c r="J79" s="115"/>
      <c r="K79" s="115">
        <v>5</v>
      </c>
      <c r="L79" s="115">
        <v>5</v>
      </c>
      <c r="M79" s="99">
        <v>6</v>
      </c>
      <c r="N79" s="98">
        <v>17.7</v>
      </c>
      <c r="O79" s="98">
        <v>17.7</v>
      </c>
      <c r="P79" s="100">
        <f>IF(O79=0,0,(O79*(120/113))+(68.9-70))</f>
        <v>17.696460176991156</v>
      </c>
      <c r="Q79" s="99"/>
      <c r="R79" s="100">
        <f>+P79+Q79</f>
        <v>17.696460176991156</v>
      </c>
      <c r="S79" s="99"/>
      <c r="T79" s="99"/>
      <c r="U79" s="115"/>
      <c r="V79" s="128"/>
      <c r="W79" s="40"/>
      <c r="X79" s="120"/>
      <c r="Y79" s="99"/>
      <c r="Z79" s="127"/>
      <c r="AA79" s="98"/>
      <c r="AB79" s="98"/>
      <c r="AC79" s="98"/>
      <c r="AD79" s="98"/>
      <c r="AE79" s="109"/>
      <c r="AF79" s="98"/>
      <c r="AG79" s="98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65"/>
      <c r="CR79" s="65"/>
      <c r="CS79" s="65"/>
      <c r="CT79" s="65"/>
    </row>
    <row r="80" spans="1:98" ht="15.75" customHeight="1" x14ac:dyDescent="0.25">
      <c r="A80" s="120">
        <f>A79+1</f>
        <v>72</v>
      </c>
      <c r="B80" s="99">
        <v>2025</v>
      </c>
      <c r="C80" s="99" t="s">
        <v>37</v>
      </c>
      <c r="D80" s="2" t="s">
        <v>97</v>
      </c>
      <c r="E80" s="120">
        <v>9</v>
      </c>
      <c r="F80" s="99"/>
      <c r="G80" s="115"/>
      <c r="H80" s="115"/>
      <c r="I80" s="115"/>
      <c r="J80" s="115"/>
      <c r="K80" s="115">
        <v>5</v>
      </c>
      <c r="L80" s="115">
        <v>5</v>
      </c>
      <c r="M80" s="99">
        <v>20</v>
      </c>
      <c r="N80" s="98">
        <v>15.4</v>
      </c>
      <c r="O80" s="98">
        <v>15.3</v>
      </c>
      <c r="P80" s="100">
        <f>IF(O80=0,0,(O80*(115/113))+(66.3-70))</f>
        <v>11.87079646017699</v>
      </c>
      <c r="Q80" s="99"/>
      <c r="R80" s="100">
        <f>+P80+Q80</f>
        <v>11.87079646017699</v>
      </c>
      <c r="S80" s="99"/>
      <c r="T80" s="99"/>
      <c r="U80" s="115"/>
      <c r="V80" s="115"/>
      <c r="W80" s="99"/>
      <c r="X80" s="120"/>
      <c r="Y80" s="99"/>
      <c r="Z80" s="127"/>
      <c r="AA80" s="98"/>
      <c r="AB80" s="98"/>
      <c r="AC80" s="98"/>
      <c r="AD80" s="98"/>
      <c r="AE80" s="109"/>
      <c r="AF80" s="98"/>
      <c r="AG80" s="98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65"/>
      <c r="CR80" s="65"/>
      <c r="CS80" s="65"/>
      <c r="CT80" s="65"/>
    </row>
    <row r="81" spans="1:98" ht="15.75" customHeight="1" x14ac:dyDescent="0.25">
      <c r="A81" s="120">
        <f>A80+1</f>
        <v>73</v>
      </c>
      <c r="B81" s="99"/>
      <c r="C81" s="99" t="s">
        <v>37</v>
      </c>
      <c r="D81" s="74" t="s">
        <v>98</v>
      </c>
      <c r="E81" s="120">
        <v>0</v>
      </c>
      <c r="F81" s="99"/>
      <c r="G81" s="115"/>
      <c r="H81" s="115"/>
      <c r="I81" s="115"/>
      <c r="J81" s="115"/>
      <c r="K81" s="115"/>
      <c r="L81" s="115">
        <v>10</v>
      </c>
      <c r="M81" s="99">
        <v>1</v>
      </c>
      <c r="N81" s="98">
        <v>0</v>
      </c>
      <c r="O81" s="98">
        <v>0</v>
      </c>
      <c r="P81" s="100">
        <f>IF(O81=0,0,(O81*(115/113))+(66.3-70))</f>
        <v>0</v>
      </c>
      <c r="Q81" s="99"/>
      <c r="R81" s="100">
        <f>+P81+Q81</f>
        <v>0</v>
      </c>
      <c r="S81" s="99"/>
      <c r="T81" s="99"/>
      <c r="U81" s="115"/>
      <c r="V81" s="128"/>
      <c r="W81" s="99"/>
      <c r="X81" s="120"/>
      <c r="Y81" s="99"/>
      <c r="Z81" s="127"/>
      <c r="AA81" s="98"/>
      <c r="AB81" s="98"/>
      <c r="AC81" s="98"/>
      <c r="AD81" s="98"/>
      <c r="AE81" s="109"/>
      <c r="AF81" s="98"/>
      <c r="AG81" s="98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65"/>
      <c r="CR81" s="65"/>
      <c r="CS81" s="65"/>
      <c r="CT81" s="65"/>
    </row>
    <row r="82" spans="1:98" ht="15.75" customHeight="1" x14ac:dyDescent="0.25">
      <c r="A82" s="120">
        <f>A81+1</f>
        <v>74</v>
      </c>
      <c r="B82" s="99">
        <v>2025</v>
      </c>
      <c r="C82" s="99" t="s">
        <v>32</v>
      </c>
      <c r="D82" s="74" t="s">
        <v>355</v>
      </c>
      <c r="E82" s="120">
        <v>0</v>
      </c>
      <c r="F82" s="99"/>
      <c r="G82" s="115"/>
      <c r="H82" s="115"/>
      <c r="I82" s="115"/>
      <c r="J82" s="115"/>
      <c r="K82" s="115"/>
      <c r="L82" s="115">
        <v>10</v>
      </c>
      <c r="M82" s="99">
        <v>2</v>
      </c>
      <c r="N82" s="98">
        <v>0</v>
      </c>
      <c r="O82" s="98">
        <v>0</v>
      </c>
      <c r="P82" s="100">
        <f>IF(O82=0,0,(O82*(120/113))+(68.9-70))</f>
        <v>0</v>
      </c>
      <c r="Q82" s="99"/>
      <c r="R82" s="100">
        <f>+P82+Q82</f>
        <v>0</v>
      </c>
      <c r="S82" s="99"/>
      <c r="T82" s="99"/>
      <c r="U82" s="115"/>
      <c r="V82" s="115"/>
      <c r="W82" s="106"/>
      <c r="X82" s="135"/>
      <c r="Y82" s="106"/>
      <c r="Z82" s="136"/>
      <c r="AA82" s="125"/>
      <c r="AB82" s="125"/>
      <c r="AC82" s="98"/>
      <c r="AD82" s="98"/>
      <c r="AE82" s="109"/>
      <c r="AF82" s="98"/>
      <c r="AG82" s="98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65"/>
      <c r="CR82" s="65"/>
      <c r="CS82" s="65"/>
      <c r="CT82" s="65"/>
    </row>
    <row r="83" spans="1:98" ht="15.75" customHeight="1" x14ac:dyDescent="0.25">
      <c r="A83" s="120">
        <f>A82+1</f>
        <v>75</v>
      </c>
      <c r="B83" s="99">
        <v>2025</v>
      </c>
      <c r="C83" s="99" t="s">
        <v>32</v>
      </c>
      <c r="D83" s="2" t="s">
        <v>338</v>
      </c>
      <c r="E83" s="120">
        <v>4</v>
      </c>
      <c r="F83" s="99"/>
      <c r="G83" s="115"/>
      <c r="H83" s="115"/>
      <c r="I83" s="115"/>
      <c r="J83" s="115"/>
      <c r="K83" s="115"/>
      <c r="L83" s="115">
        <v>10</v>
      </c>
      <c r="M83" s="99">
        <v>9</v>
      </c>
      <c r="N83" s="98">
        <v>8.6</v>
      </c>
      <c r="O83" s="98">
        <v>10.199999999999999</v>
      </c>
      <c r="P83" s="100">
        <f>IF(O83=0,0,(O83*(120/113))+(68.9-70))</f>
        <v>9.7318584070796526</v>
      </c>
      <c r="Q83" s="99"/>
      <c r="R83" s="100">
        <f>+P83+Q83</f>
        <v>9.7318584070796526</v>
      </c>
      <c r="S83" s="99"/>
      <c r="T83" s="99"/>
      <c r="U83" s="128"/>
      <c r="V83" s="128"/>
      <c r="W83" s="99"/>
      <c r="X83" s="120"/>
      <c r="Y83" s="99"/>
      <c r="Z83" s="127"/>
      <c r="AA83" s="125"/>
      <c r="AB83" s="98"/>
      <c r="AC83" s="98"/>
      <c r="AD83" s="98"/>
      <c r="AE83" s="109"/>
      <c r="AF83" s="98"/>
      <c r="AG83" s="98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65"/>
      <c r="CR83" s="65"/>
      <c r="CS83" s="65"/>
      <c r="CT83" s="65"/>
    </row>
    <row r="84" spans="1:98" ht="15.75" customHeight="1" x14ac:dyDescent="0.25">
      <c r="A84" s="120">
        <f>A83+1</f>
        <v>76</v>
      </c>
      <c r="B84" s="99">
        <v>2025</v>
      </c>
      <c r="C84" s="99" t="s">
        <v>37</v>
      </c>
      <c r="D84" s="2" t="s">
        <v>99</v>
      </c>
      <c r="E84" s="120">
        <v>2</v>
      </c>
      <c r="F84" s="99"/>
      <c r="G84" s="115"/>
      <c r="H84" s="115"/>
      <c r="I84" s="115"/>
      <c r="J84" s="115"/>
      <c r="K84" s="115">
        <v>5</v>
      </c>
      <c r="L84" s="115">
        <v>5</v>
      </c>
      <c r="M84" s="99">
        <v>20</v>
      </c>
      <c r="N84" s="98">
        <v>17.100000000000001</v>
      </c>
      <c r="O84" s="98">
        <v>17.2</v>
      </c>
      <c r="P84" s="100">
        <f>IF(O84=0,0,(O84*(115/113))+(66.3-70))</f>
        <v>13.80442477876106</v>
      </c>
      <c r="Q84" s="99"/>
      <c r="R84" s="100">
        <f>+P84+Q84</f>
        <v>13.80442477876106</v>
      </c>
      <c r="S84" s="99"/>
      <c r="T84" s="99"/>
      <c r="U84" s="115"/>
      <c r="V84" s="128"/>
      <c r="W84" s="99"/>
      <c r="X84" s="120"/>
      <c r="Y84" s="99"/>
      <c r="Z84" s="127"/>
      <c r="AA84" s="98"/>
      <c r="AB84" s="98"/>
      <c r="AC84" s="98"/>
      <c r="AD84" s="98"/>
      <c r="AE84" s="109"/>
      <c r="AF84" s="98"/>
      <c r="AG84" s="98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65"/>
      <c r="CR84" s="65"/>
      <c r="CS84" s="65"/>
      <c r="CT84" s="65"/>
    </row>
    <row r="85" spans="1:98" ht="15.75" customHeight="1" x14ac:dyDescent="0.25">
      <c r="A85" s="120">
        <f>A84+1</f>
        <v>77</v>
      </c>
      <c r="B85" s="45"/>
      <c r="C85" s="99" t="s">
        <v>37</v>
      </c>
      <c r="D85" s="2" t="s">
        <v>100</v>
      </c>
      <c r="E85" s="120">
        <v>0</v>
      </c>
      <c r="F85" s="99"/>
      <c r="G85" s="115"/>
      <c r="H85" s="115"/>
      <c r="I85" s="115"/>
      <c r="J85" s="115"/>
      <c r="K85" s="44">
        <v>5</v>
      </c>
      <c r="L85" s="44"/>
      <c r="M85" s="99">
        <v>20</v>
      </c>
      <c r="N85" s="98">
        <v>15.6</v>
      </c>
      <c r="O85" s="98">
        <v>15.6</v>
      </c>
      <c r="P85" s="100">
        <f>IF(O85=0,0,(O85*(115/113))+(66.3-70))</f>
        <v>12.176106194690263</v>
      </c>
      <c r="Q85" s="99"/>
      <c r="R85" s="100">
        <f>+P85+Q85</f>
        <v>12.176106194690263</v>
      </c>
      <c r="S85" s="99"/>
      <c r="T85" s="113"/>
      <c r="U85" s="128"/>
      <c r="V85" s="115"/>
      <c r="W85" s="99"/>
      <c r="X85" s="120"/>
      <c r="Y85" s="99"/>
      <c r="Z85" s="127"/>
      <c r="AA85" s="98"/>
      <c r="AB85" s="98"/>
      <c r="AC85" s="98"/>
      <c r="AD85" s="98"/>
      <c r="AE85" s="109"/>
      <c r="AF85" s="98"/>
      <c r="AG85" s="98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65"/>
      <c r="CR85" s="65"/>
      <c r="CS85" s="65"/>
      <c r="CT85" s="65"/>
    </row>
    <row r="86" spans="1:98" ht="15.75" customHeight="1" x14ac:dyDescent="0.25">
      <c r="A86" s="120">
        <f>A85+1</f>
        <v>78</v>
      </c>
      <c r="B86" s="99">
        <v>2025</v>
      </c>
      <c r="C86" s="99" t="s">
        <v>32</v>
      </c>
      <c r="D86" s="2" t="s">
        <v>101</v>
      </c>
      <c r="E86" s="120">
        <v>4</v>
      </c>
      <c r="F86" s="99"/>
      <c r="G86" s="115"/>
      <c r="H86" s="115"/>
      <c r="I86" s="115"/>
      <c r="J86" s="115"/>
      <c r="K86" s="115">
        <v>5</v>
      </c>
      <c r="L86" s="115">
        <v>5</v>
      </c>
      <c r="M86" s="99">
        <v>20</v>
      </c>
      <c r="N86" s="98">
        <v>17.100000000000001</v>
      </c>
      <c r="O86" s="98">
        <v>17.100000000000001</v>
      </c>
      <c r="P86" s="100">
        <f>IF(O86=0,0,(O86*(120/113))+(68.9-70))</f>
        <v>17.05929203539824</v>
      </c>
      <c r="Q86" s="99"/>
      <c r="R86" s="100">
        <f>+P86+Q86</f>
        <v>17.05929203539824</v>
      </c>
      <c r="S86" s="99"/>
      <c r="T86" s="113"/>
      <c r="U86" s="115"/>
      <c r="V86" s="115"/>
      <c r="W86" s="99"/>
      <c r="X86" s="120"/>
      <c r="Y86" s="99"/>
      <c r="Z86" s="127"/>
      <c r="AA86" s="98"/>
      <c r="AB86" s="98"/>
      <c r="AC86" s="98"/>
      <c r="AD86" s="98"/>
      <c r="AE86" s="109"/>
      <c r="AF86" s="98"/>
      <c r="AG86" s="98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65"/>
      <c r="CR86" s="65"/>
      <c r="CS86" s="65"/>
      <c r="CT86" s="65"/>
    </row>
    <row r="87" spans="1:98" ht="15.75" customHeight="1" x14ac:dyDescent="0.25">
      <c r="A87" s="120">
        <f>A86+1</f>
        <v>79</v>
      </c>
      <c r="B87" s="99">
        <v>2025</v>
      </c>
      <c r="C87" s="99" t="s">
        <v>32</v>
      </c>
      <c r="D87" s="74" t="s">
        <v>356</v>
      </c>
      <c r="E87" s="120">
        <v>0</v>
      </c>
      <c r="F87" s="99"/>
      <c r="G87" s="115"/>
      <c r="H87" s="115"/>
      <c r="I87" s="115"/>
      <c r="J87" s="115"/>
      <c r="K87" s="115"/>
      <c r="L87" s="115"/>
      <c r="M87" s="99">
        <v>3</v>
      </c>
      <c r="N87" s="98">
        <v>0</v>
      </c>
      <c r="O87" s="98">
        <v>0</v>
      </c>
      <c r="P87" s="100">
        <f>IF(O87=0,0,(O87*(120/113))+(68.9-70))</f>
        <v>0</v>
      </c>
      <c r="Q87" s="99"/>
      <c r="R87" s="100">
        <f>+P87+Q87</f>
        <v>0</v>
      </c>
      <c r="S87" s="99"/>
      <c r="T87" s="113"/>
      <c r="U87" s="115"/>
      <c r="V87" s="115"/>
      <c r="W87" s="132"/>
      <c r="X87" s="120"/>
      <c r="Y87" s="99"/>
      <c r="Z87" s="127"/>
      <c r="AA87" s="98"/>
      <c r="AB87" s="98"/>
      <c r="AC87" s="98"/>
      <c r="AD87" s="98"/>
      <c r="AE87" s="109"/>
      <c r="AF87" s="98"/>
      <c r="AG87" s="98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65"/>
      <c r="CR87" s="65"/>
      <c r="CS87" s="65"/>
      <c r="CT87" s="65"/>
    </row>
    <row r="88" spans="1:98" ht="15.75" customHeight="1" x14ac:dyDescent="0.25">
      <c r="A88" s="120">
        <f>A87+1</f>
        <v>80</v>
      </c>
      <c r="B88" s="99">
        <v>2025</v>
      </c>
      <c r="C88" s="99" t="s">
        <v>37</v>
      </c>
      <c r="D88" s="2" t="s">
        <v>102</v>
      </c>
      <c r="E88" s="120">
        <v>10</v>
      </c>
      <c r="F88" s="99"/>
      <c r="G88" s="115"/>
      <c r="H88" s="115"/>
      <c r="I88" s="115"/>
      <c r="J88" s="115"/>
      <c r="K88" s="115">
        <v>5</v>
      </c>
      <c r="L88" s="115">
        <v>5</v>
      </c>
      <c r="M88" s="99">
        <v>20</v>
      </c>
      <c r="N88" s="98">
        <v>12.6</v>
      </c>
      <c r="O88" s="98">
        <v>12.5</v>
      </c>
      <c r="P88" s="100">
        <f>IF(O88=0,0,(O88*(115/113))+(66.3-70))</f>
        <v>9.0212389380530951</v>
      </c>
      <c r="Q88" s="99"/>
      <c r="R88" s="100">
        <f>+P88+Q88</f>
        <v>9.0212389380530951</v>
      </c>
      <c r="S88" s="99"/>
      <c r="T88" s="99"/>
      <c r="U88" s="115"/>
      <c r="V88" s="115"/>
      <c r="W88" s="99"/>
      <c r="X88" s="120"/>
      <c r="Y88" s="99"/>
      <c r="Z88" s="127"/>
      <c r="AA88" s="98"/>
      <c r="AB88" s="98"/>
      <c r="AC88" s="98"/>
      <c r="AD88" s="98"/>
      <c r="AE88" s="109"/>
      <c r="AF88" s="98"/>
      <c r="AG88" s="98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65"/>
      <c r="CR88" s="65"/>
      <c r="CS88" s="65"/>
      <c r="CT88" s="65"/>
    </row>
    <row r="89" spans="1:98" ht="15.75" customHeight="1" x14ac:dyDescent="0.25">
      <c r="A89" s="120">
        <f>A88+1</f>
        <v>81</v>
      </c>
      <c r="B89" s="99">
        <v>2025</v>
      </c>
      <c r="C89" s="99" t="s">
        <v>32</v>
      </c>
      <c r="D89" s="2" t="s">
        <v>103</v>
      </c>
      <c r="E89" s="120">
        <v>0</v>
      </c>
      <c r="F89" s="99"/>
      <c r="G89" s="115"/>
      <c r="H89" s="115"/>
      <c r="I89" s="115"/>
      <c r="J89" s="115"/>
      <c r="K89" s="115"/>
      <c r="L89" s="115"/>
      <c r="M89" s="99">
        <v>5</v>
      </c>
      <c r="N89" s="98">
        <v>18</v>
      </c>
      <c r="O89" s="98">
        <v>18</v>
      </c>
      <c r="P89" s="100">
        <f>IF(O89=0,0,(O89*(120/113))+(68.9-70))</f>
        <v>18.015044247787618</v>
      </c>
      <c r="Q89" s="99">
        <v>-4</v>
      </c>
      <c r="R89" s="100">
        <f>+P89+Q89</f>
        <v>14.015044247787618</v>
      </c>
      <c r="S89" s="99"/>
      <c r="T89" s="113"/>
      <c r="U89" s="115"/>
      <c r="V89" s="115"/>
      <c r="W89" s="99"/>
      <c r="X89" s="120"/>
      <c r="Y89" s="99"/>
      <c r="Z89" s="127"/>
      <c r="AA89" s="98"/>
      <c r="AB89" s="98"/>
      <c r="AC89" s="98"/>
      <c r="AD89" s="98"/>
      <c r="AE89" s="109"/>
      <c r="AF89" s="98"/>
      <c r="AG89" s="98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65"/>
      <c r="CR89" s="65"/>
      <c r="CS89" s="65"/>
      <c r="CT89" s="65"/>
    </row>
    <row r="90" spans="1:98" ht="16.5" customHeight="1" x14ac:dyDescent="0.25">
      <c r="A90" s="120">
        <f>A89+1</f>
        <v>82</v>
      </c>
      <c r="B90" s="99">
        <v>2025</v>
      </c>
      <c r="C90" s="99" t="s">
        <v>32</v>
      </c>
      <c r="D90" s="2" t="s">
        <v>104</v>
      </c>
      <c r="E90" s="120">
        <v>8</v>
      </c>
      <c r="F90" s="113"/>
      <c r="G90" s="115"/>
      <c r="H90" s="115"/>
      <c r="I90" s="115"/>
      <c r="J90" s="115"/>
      <c r="K90" s="115">
        <v>5</v>
      </c>
      <c r="L90" s="115">
        <v>5</v>
      </c>
      <c r="M90" s="99">
        <v>20</v>
      </c>
      <c r="N90" s="98">
        <v>16.3</v>
      </c>
      <c r="O90" s="98">
        <v>16.3</v>
      </c>
      <c r="P90" s="100">
        <f>IF(O90=0,0,(O90*(120/113))+(68.9-70))</f>
        <v>16.209734513274345</v>
      </c>
      <c r="Q90" s="99"/>
      <c r="R90" s="100">
        <f>+P90+Q90</f>
        <v>16.209734513274345</v>
      </c>
      <c r="S90" s="99"/>
      <c r="T90" s="113"/>
      <c r="U90" s="115"/>
      <c r="V90" s="115"/>
      <c r="W90" s="99"/>
      <c r="X90" s="120"/>
      <c r="Y90" s="99"/>
      <c r="Z90" s="127"/>
      <c r="AA90" s="98"/>
      <c r="AB90" s="98"/>
      <c r="AC90" s="98"/>
      <c r="AD90" s="98"/>
      <c r="AE90" s="109"/>
      <c r="AF90" s="98"/>
      <c r="AG90" s="98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65"/>
      <c r="CR90" s="65"/>
      <c r="CS90" s="65"/>
      <c r="CT90" s="65"/>
    </row>
    <row r="91" spans="1:98" ht="15.75" customHeight="1" x14ac:dyDescent="0.25">
      <c r="A91" s="120">
        <f>A90+1</f>
        <v>83</v>
      </c>
      <c r="B91" s="99">
        <v>2025</v>
      </c>
      <c r="C91" s="113" t="s">
        <v>37</v>
      </c>
      <c r="D91" s="65" t="s">
        <v>105</v>
      </c>
      <c r="E91" s="120">
        <v>0</v>
      </c>
      <c r="F91" s="99"/>
      <c r="G91" s="115"/>
      <c r="H91" s="115"/>
      <c r="I91" s="115"/>
      <c r="J91" s="126"/>
      <c r="K91" s="115"/>
      <c r="L91" s="115">
        <v>10</v>
      </c>
      <c r="M91" s="113">
        <v>20</v>
      </c>
      <c r="N91" s="98">
        <v>25.9</v>
      </c>
      <c r="O91" s="98">
        <v>25.9</v>
      </c>
      <c r="P91" s="100">
        <f>IF(O91=0,0,(O91*(115/113))+(66.3-70))</f>
        <v>22.658407079646015</v>
      </c>
      <c r="Q91" s="102"/>
      <c r="R91" s="100">
        <f>+P91+Q91</f>
        <v>22.658407079646015</v>
      </c>
      <c r="S91" s="99"/>
      <c r="T91" s="113"/>
      <c r="U91" s="115"/>
      <c r="V91" s="115"/>
      <c r="W91" s="99"/>
      <c r="X91" s="99"/>
      <c r="Y91" s="99"/>
      <c r="Z91" s="127"/>
      <c r="AA91" s="98"/>
      <c r="AB91" s="98"/>
      <c r="AC91" s="98"/>
      <c r="AD91" s="98"/>
      <c r="AE91" s="109"/>
      <c r="AF91" s="98"/>
      <c r="AG91" s="98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65"/>
      <c r="CR91" s="65"/>
      <c r="CS91" s="65"/>
      <c r="CT91" s="65"/>
    </row>
    <row r="92" spans="1:98" ht="15.75" customHeight="1" x14ac:dyDescent="0.25">
      <c r="A92" s="120">
        <f>A91+1</f>
        <v>84</v>
      </c>
      <c r="B92" s="99">
        <v>2025</v>
      </c>
      <c r="C92" s="99" t="s">
        <v>32</v>
      </c>
      <c r="D92" s="2" t="s">
        <v>106</v>
      </c>
      <c r="E92" s="120">
        <v>5</v>
      </c>
      <c r="F92" s="99"/>
      <c r="G92" s="115"/>
      <c r="H92" s="115"/>
      <c r="I92" s="115"/>
      <c r="J92" s="115"/>
      <c r="K92" s="115"/>
      <c r="L92" s="115">
        <v>10</v>
      </c>
      <c r="M92" s="99">
        <v>20</v>
      </c>
      <c r="N92" s="98">
        <v>13.4</v>
      </c>
      <c r="O92" s="98">
        <v>12.9</v>
      </c>
      <c r="P92" s="100">
        <f>IF(O92=0,0,(O92*(120/113))+(68.9-70))</f>
        <v>12.599115044247794</v>
      </c>
      <c r="Q92" s="99"/>
      <c r="R92" s="100">
        <f>+P92+Q92</f>
        <v>12.599115044247794</v>
      </c>
      <c r="S92" s="99"/>
      <c r="T92" s="99"/>
      <c r="U92" s="115"/>
      <c r="V92" s="128"/>
      <c r="W92" s="99"/>
      <c r="X92" s="120"/>
      <c r="Y92" s="99"/>
      <c r="Z92" s="127"/>
      <c r="AA92" s="98"/>
      <c r="AB92" s="98"/>
      <c r="AC92" s="98"/>
      <c r="AD92" s="98"/>
      <c r="AE92" s="109"/>
      <c r="AF92" s="98"/>
      <c r="AG92" s="98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65"/>
      <c r="CR92" s="65"/>
      <c r="CS92" s="65"/>
      <c r="CT92" s="65"/>
    </row>
    <row r="93" spans="1:98" ht="15.75" customHeight="1" x14ac:dyDescent="0.25">
      <c r="A93" s="120">
        <f>A92+1</f>
        <v>85</v>
      </c>
      <c r="B93" s="99">
        <v>2025</v>
      </c>
      <c r="C93" s="113" t="s">
        <v>32</v>
      </c>
      <c r="D93" s="65" t="s">
        <v>107</v>
      </c>
      <c r="E93" s="120">
        <v>0</v>
      </c>
      <c r="F93" s="99"/>
      <c r="G93" s="115"/>
      <c r="H93" s="115"/>
      <c r="I93" s="115"/>
      <c r="J93" s="126"/>
      <c r="K93" s="115">
        <v>5</v>
      </c>
      <c r="L93" s="115">
        <v>5</v>
      </c>
      <c r="M93" s="113">
        <v>11</v>
      </c>
      <c r="N93" s="98">
        <v>24.4</v>
      </c>
      <c r="O93" s="98">
        <v>24.4</v>
      </c>
      <c r="P93" s="100">
        <f>IF(O93=0,0,(O93*(120/113))+(68.9-70))</f>
        <v>24.811504424778768</v>
      </c>
      <c r="Q93" s="113"/>
      <c r="R93" s="100">
        <f>+P93+Q93</f>
        <v>24.811504424778768</v>
      </c>
      <c r="S93" s="113"/>
      <c r="T93" s="99"/>
      <c r="U93" s="115"/>
      <c r="V93" s="128"/>
      <c r="W93" s="99"/>
      <c r="X93" s="120"/>
      <c r="Y93" s="99"/>
      <c r="Z93" s="127"/>
      <c r="AA93" s="98"/>
      <c r="AB93" s="98"/>
      <c r="AC93" s="98"/>
      <c r="AD93" s="98"/>
      <c r="AE93" s="109"/>
      <c r="AF93" s="98"/>
      <c r="AG93" s="98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65"/>
      <c r="CR93" s="65"/>
      <c r="CS93" s="65"/>
      <c r="CT93" s="65"/>
    </row>
    <row r="94" spans="1:98" ht="15.75" customHeight="1" x14ac:dyDescent="0.25">
      <c r="A94" s="120">
        <f>A93+1</f>
        <v>86</v>
      </c>
      <c r="B94" s="99">
        <v>2025</v>
      </c>
      <c r="C94" s="99" t="s">
        <v>32</v>
      </c>
      <c r="D94" s="65" t="s">
        <v>108</v>
      </c>
      <c r="E94" s="120">
        <v>0</v>
      </c>
      <c r="F94" s="99"/>
      <c r="G94" s="115"/>
      <c r="H94" s="115"/>
      <c r="I94" s="115"/>
      <c r="J94" s="126"/>
      <c r="K94" s="115"/>
      <c r="L94" s="115"/>
      <c r="M94" s="99">
        <v>5</v>
      </c>
      <c r="N94" s="98">
        <v>31.7</v>
      </c>
      <c r="O94" s="98">
        <v>31.7</v>
      </c>
      <c r="P94" s="100">
        <f>IF(O94=0,0,(O94*(120/113))+(68.9-70))</f>
        <v>32.563716814159299</v>
      </c>
      <c r="Q94" s="113">
        <v>-4</v>
      </c>
      <c r="R94" s="100">
        <f>+P94+Q94</f>
        <v>28.563716814159299</v>
      </c>
      <c r="S94" s="99"/>
      <c r="T94" s="99"/>
      <c r="U94" s="115"/>
      <c r="V94" s="128"/>
      <c r="W94" s="99"/>
      <c r="X94" s="120"/>
      <c r="Y94" s="99"/>
      <c r="Z94" s="127"/>
      <c r="AA94" s="98"/>
      <c r="AB94" s="98"/>
      <c r="AC94" s="98"/>
      <c r="AD94" s="98"/>
      <c r="AE94" s="109"/>
      <c r="AF94" s="98"/>
      <c r="AG94" s="98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65"/>
      <c r="CR94" s="65"/>
      <c r="CS94" s="65"/>
      <c r="CT94" s="65"/>
    </row>
    <row r="95" spans="1:98" ht="15.75" customHeight="1" x14ac:dyDescent="0.25">
      <c r="A95" s="120">
        <f>A94+1</f>
        <v>87</v>
      </c>
      <c r="B95" s="99">
        <v>2025</v>
      </c>
      <c r="C95" s="113" t="s">
        <v>32</v>
      </c>
      <c r="D95" s="2" t="s">
        <v>109</v>
      </c>
      <c r="E95" s="120">
        <v>3</v>
      </c>
      <c r="F95" s="113"/>
      <c r="G95" s="126"/>
      <c r="H95" s="126"/>
      <c r="I95" s="115"/>
      <c r="J95" s="115"/>
      <c r="K95" s="115">
        <v>5</v>
      </c>
      <c r="L95" s="115">
        <v>5</v>
      </c>
      <c r="M95" s="99">
        <v>19</v>
      </c>
      <c r="N95" s="98">
        <v>3.6</v>
      </c>
      <c r="O95" s="98">
        <v>3.6</v>
      </c>
      <c r="P95" s="100">
        <f>IF(O95=0,0,(O95*(120/113))+(68.9-70))</f>
        <v>2.7230088495575284</v>
      </c>
      <c r="Q95" s="99"/>
      <c r="R95" s="100">
        <f>+P95+Q95</f>
        <v>2.7230088495575284</v>
      </c>
      <c r="S95" s="113"/>
      <c r="T95" s="99"/>
      <c r="U95" s="93"/>
      <c r="V95" s="115"/>
      <c r="W95" s="99"/>
      <c r="X95" s="120"/>
      <c r="Y95" s="99"/>
      <c r="Z95" s="127"/>
      <c r="AA95" s="98"/>
      <c r="AB95" s="98"/>
      <c r="AC95" s="98"/>
      <c r="AD95" s="98"/>
      <c r="AE95" s="109"/>
      <c r="AF95" s="98"/>
      <c r="AG95" s="98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65"/>
      <c r="CR95" s="65"/>
      <c r="CS95" s="65"/>
      <c r="CT95" s="65"/>
    </row>
    <row r="96" spans="1:98" ht="15.75" customHeight="1" x14ac:dyDescent="0.25">
      <c r="A96" s="120">
        <f>A95+1</f>
        <v>88</v>
      </c>
      <c r="B96" s="99">
        <v>2025</v>
      </c>
      <c r="C96" s="99" t="s">
        <v>37</v>
      </c>
      <c r="D96" s="2" t="s">
        <v>110</v>
      </c>
      <c r="E96" s="120">
        <v>6</v>
      </c>
      <c r="F96" s="113"/>
      <c r="G96" s="172"/>
      <c r="H96" s="126"/>
      <c r="I96" s="115"/>
      <c r="J96" s="115"/>
      <c r="K96" s="115">
        <v>5</v>
      </c>
      <c r="L96" s="115">
        <v>5</v>
      </c>
      <c r="M96" s="99">
        <v>20</v>
      </c>
      <c r="N96" s="98">
        <v>22.9</v>
      </c>
      <c r="O96" s="98">
        <v>22.9</v>
      </c>
      <c r="P96" s="100">
        <f>IF(O96=0,0,(O96*(115/113))+(66.3-70))</f>
        <v>19.60530973451327</v>
      </c>
      <c r="Q96" s="99"/>
      <c r="R96" s="100">
        <f>+P96+Q96</f>
        <v>19.60530973451327</v>
      </c>
      <c r="S96" s="99"/>
      <c r="T96" s="99"/>
      <c r="U96" s="115"/>
      <c r="V96" s="115"/>
      <c r="W96" s="99"/>
      <c r="X96" s="99"/>
      <c r="Y96" s="99"/>
      <c r="Z96" s="127"/>
      <c r="AA96" s="98"/>
      <c r="AB96" s="98"/>
      <c r="AC96" s="98"/>
      <c r="AD96" s="98"/>
      <c r="AE96" s="109"/>
      <c r="AF96" s="98"/>
      <c r="AG96" s="98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65"/>
      <c r="CR96" s="65"/>
      <c r="CS96" s="65"/>
      <c r="CT96" s="65"/>
    </row>
    <row r="97" spans="1:99" ht="15.75" customHeight="1" x14ac:dyDescent="0.25">
      <c r="A97" s="120">
        <f>A96+1</f>
        <v>89</v>
      </c>
      <c r="B97" s="99">
        <v>2025</v>
      </c>
      <c r="C97" s="113" t="s">
        <v>32</v>
      </c>
      <c r="D97" s="65" t="s">
        <v>111</v>
      </c>
      <c r="E97" s="120">
        <v>0</v>
      </c>
      <c r="F97" s="99"/>
      <c r="G97" s="115"/>
      <c r="H97" s="115"/>
      <c r="I97" s="126"/>
      <c r="J97" s="126"/>
      <c r="K97" s="115"/>
      <c r="L97" s="115">
        <v>10</v>
      </c>
      <c r="M97" s="99">
        <v>5</v>
      </c>
      <c r="N97" s="98">
        <v>18.2</v>
      </c>
      <c r="O97" s="98">
        <v>18.2</v>
      </c>
      <c r="P97" s="100">
        <f>IF(O97=0,0,(O97*(120/113))+(68.9-70))</f>
        <v>18.22743362831859</v>
      </c>
      <c r="Q97" s="99">
        <v>-4</v>
      </c>
      <c r="R97" s="100">
        <f>+P97+Q97</f>
        <v>14.22743362831859</v>
      </c>
      <c r="T97" s="99"/>
      <c r="U97" s="95"/>
      <c r="V97" s="128"/>
      <c r="W97" s="99"/>
      <c r="X97" s="99"/>
      <c r="Y97" s="99"/>
      <c r="Z97" s="127"/>
      <c r="AA97" s="98"/>
      <c r="AB97" s="98"/>
      <c r="AC97" s="98"/>
      <c r="AD97" s="98"/>
      <c r="AE97" s="109"/>
      <c r="AF97" s="98"/>
      <c r="AG97" s="98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65"/>
      <c r="CR97" s="65"/>
      <c r="CS97" s="65"/>
      <c r="CT97" s="65"/>
    </row>
    <row r="98" spans="1:99" ht="15.75" customHeight="1" x14ac:dyDescent="0.25">
      <c r="A98" s="120">
        <f>A97+1</f>
        <v>90</v>
      </c>
      <c r="B98" s="99"/>
      <c r="C98" s="113" t="s">
        <v>37</v>
      </c>
      <c r="D98" s="75" t="s">
        <v>112</v>
      </c>
      <c r="E98" s="120">
        <v>0</v>
      </c>
      <c r="F98" s="99"/>
      <c r="G98" s="115"/>
      <c r="H98" s="115"/>
      <c r="I98" s="126"/>
      <c r="J98" s="126"/>
      <c r="K98" s="115">
        <v>5</v>
      </c>
      <c r="L98" s="115"/>
      <c r="M98" s="99">
        <v>2</v>
      </c>
      <c r="N98" s="98">
        <v>0</v>
      </c>
      <c r="O98" s="98">
        <v>0</v>
      </c>
      <c r="P98" s="100">
        <f>IF(O98=0,0,(O98*(115/113))+(66.3-70))</f>
        <v>0</v>
      </c>
      <c r="Q98" s="99"/>
      <c r="R98" s="100">
        <f>+P98+Q98</f>
        <v>0</v>
      </c>
      <c r="S98" s="99"/>
      <c r="T98" s="99"/>
      <c r="U98" s="115"/>
      <c r="V98" s="133"/>
      <c r="W98" s="99"/>
      <c r="X98" s="99"/>
      <c r="Y98" s="99"/>
      <c r="Z98" s="127"/>
      <c r="AA98" s="98"/>
      <c r="AB98" s="98"/>
      <c r="AC98" s="98"/>
      <c r="AD98" s="98"/>
      <c r="AE98" s="109"/>
      <c r="AF98" s="98"/>
      <c r="AG98" s="98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65"/>
      <c r="CR98" s="65"/>
      <c r="CS98" s="65"/>
      <c r="CT98" s="65"/>
    </row>
    <row r="99" spans="1:99" ht="15.75" customHeight="1" x14ac:dyDescent="0.25">
      <c r="A99" s="120">
        <f>A98+1</f>
        <v>91</v>
      </c>
      <c r="B99" s="99">
        <v>2025</v>
      </c>
      <c r="C99" s="99" t="s">
        <v>37</v>
      </c>
      <c r="D99" s="2" t="s">
        <v>113</v>
      </c>
      <c r="E99" s="120">
        <v>0</v>
      </c>
      <c r="F99" s="113"/>
      <c r="G99" s="126"/>
      <c r="H99" s="126"/>
      <c r="I99" s="107"/>
      <c r="J99" s="107"/>
      <c r="K99" s="115">
        <v>5</v>
      </c>
      <c r="L99" s="115">
        <v>5</v>
      </c>
      <c r="M99" s="99">
        <v>5</v>
      </c>
      <c r="N99" s="98">
        <v>28.7</v>
      </c>
      <c r="O99" s="98">
        <v>28.7</v>
      </c>
      <c r="P99" s="100">
        <f>IF(O99=0,0,(O99*(115/113))+(66.3-70))</f>
        <v>25.50796460176991</v>
      </c>
      <c r="Q99" s="113">
        <v>-4</v>
      </c>
      <c r="R99" s="100">
        <f>+P99+Q99</f>
        <v>21.50796460176991</v>
      </c>
      <c r="S99" s="137"/>
      <c r="T99" s="99"/>
      <c r="U99" s="115"/>
      <c r="V99" s="115"/>
      <c r="W99" s="99"/>
      <c r="X99" s="120"/>
      <c r="Y99" s="102"/>
      <c r="Z99" s="105"/>
      <c r="AA99" s="102"/>
      <c r="AB99" s="102"/>
      <c r="AC99" s="98"/>
      <c r="AD99" s="98"/>
      <c r="AE99" s="109"/>
      <c r="AF99" s="98"/>
      <c r="AG99" s="98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65"/>
      <c r="CR99" s="65"/>
      <c r="CS99" s="65"/>
      <c r="CT99" s="65"/>
    </row>
    <row r="100" spans="1:99" ht="15.75" customHeight="1" x14ac:dyDescent="0.25">
      <c r="A100" s="120">
        <f>A99+1</f>
        <v>92</v>
      </c>
      <c r="B100" s="99">
        <v>2025</v>
      </c>
      <c r="C100" s="99" t="s">
        <v>37</v>
      </c>
      <c r="D100" s="2" t="s">
        <v>114</v>
      </c>
      <c r="E100" s="120">
        <v>2</v>
      </c>
      <c r="F100" s="113"/>
      <c r="G100" s="115"/>
      <c r="H100" s="126"/>
      <c r="I100" s="115"/>
      <c r="J100" s="115"/>
      <c r="K100" s="115"/>
      <c r="L100" s="115">
        <v>10</v>
      </c>
      <c r="M100" s="99">
        <v>11</v>
      </c>
      <c r="N100" s="98">
        <v>26.9</v>
      </c>
      <c r="O100" s="98">
        <v>26.9</v>
      </c>
      <c r="P100" s="100">
        <f>IF(O100=0,0,(O100*(115/113))+(66.3-70))</f>
        <v>23.676106194690263</v>
      </c>
      <c r="Q100" s="113"/>
      <c r="R100" s="100">
        <f>+P100+Q100</f>
        <v>23.676106194690263</v>
      </c>
      <c r="S100" s="99"/>
      <c r="T100" s="99"/>
      <c r="U100" s="115"/>
      <c r="V100" s="115"/>
      <c r="W100" s="102"/>
      <c r="X100" s="120"/>
      <c r="Y100" s="99"/>
      <c r="Z100" s="127"/>
      <c r="AA100" s="98"/>
      <c r="AB100" s="98"/>
      <c r="AC100" s="98"/>
      <c r="AD100" s="98"/>
      <c r="AE100" s="109"/>
      <c r="AF100" s="98"/>
      <c r="AG100" s="98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65"/>
      <c r="CR100" s="65"/>
      <c r="CS100" s="65"/>
      <c r="CT100" s="65"/>
    </row>
    <row r="101" spans="1:99" ht="15.75" customHeight="1" x14ac:dyDescent="0.25">
      <c r="A101" s="120">
        <f>A100+1</f>
        <v>93</v>
      </c>
      <c r="B101" s="99">
        <v>2025</v>
      </c>
      <c r="C101" s="99" t="s">
        <v>32</v>
      </c>
      <c r="D101" s="2" t="s">
        <v>115</v>
      </c>
      <c r="E101" s="120">
        <v>0</v>
      </c>
      <c r="F101" s="113"/>
      <c r="G101" s="126"/>
      <c r="H101" s="126"/>
      <c r="I101" s="115"/>
      <c r="J101" s="115"/>
      <c r="K101" s="115"/>
      <c r="L101" s="115">
        <v>10</v>
      </c>
      <c r="M101" s="99">
        <v>6</v>
      </c>
      <c r="N101" s="98">
        <v>14.5</v>
      </c>
      <c r="O101" s="98">
        <v>14.5</v>
      </c>
      <c r="P101" s="100">
        <f>IF(O101=0,0,(O101*(120/113))+(68.9-70))</f>
        <v>14.298230088495583</v>
      </c>
      <c r="Q101" s="99"/>
      <c r="R101" s="100">
        <f>+P101+Q101</f>
        <v>14.298230088495583</v>
      </c>
      <c r="S101" s="113"/>
      <c r="T101" s="99"/>
      <c r="U101" s="122"/>
      <c r="V101" s="128"/>
      <c r="W101" s="99"/>
      <c r="X101" s="98"/>
      <c r="Y101" s="99"/>
      <c r="Z101" s="127"/>
      <c r="AA101" s="98"/>
      <c r="AB101" s="98"/>
      <c r="AC101" s="98"/>
      <c r="AD101" s="98"/>
      <c r="AE101" s="109"/>
      <c r="AF101" s="98"/>
      <c r="AG101" s="98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65"/>
      <c r="CR101" s="65"/>
      <c r="CS101" s="65"/>
      <c r="CT101" s="65"/>
    </row>
    <row r="102" spans="1:99" ht="15.75" customHeight="1" x14ac:dyDescent="0.25">
      <c r="A102" s="120">
        <f>A101+1</f>
        <v>94</v>
      </c>
      <c r="B102" s="99">
        <v>2025</v>
      </c>
      <c r="C102" s="99" t="s">
        <v>37</v>
      </c>
      <c r="D102" s="2" t="s">
        <v>116</v>
      </c>
      <c r="E102" s="120">
        <v>0</v>
      </c>
      <c r="F102" s="113"/>
      <c r="G102" s="115"/>
      <c r="H102" s="126"/>
      <c r="I102" s="115"/>
      <c r="J102" s="115"/>
      <c r="K102" s="115"/>
      <c r="L102" s="115"/>
      <c r="M102" s="99">
        <v>5</v>
      </c>
      <c r="N102" s="98">
        <v>33.1</v>
      </c>
      <c r="O102" s="98">
        <v>33.1</v>
      </c>
      <c r="P102" s="100">
        <f>IF(O102=0,0,(O102*(115/113))+(66.3-70))</f>
        <v>29.985840707964599</v>
      </c>
      <c r="Q102" s="99">
        <v>-4</v>
      </c>
      <c r="R102" s="100">
        <f>+P102+Q102</f>
        <v>25.985840707964599</v>
      </c>
      <c r="S102" s="99"/>
      <c r="T102" s="99"/>
      <c r="U102" s="115"/>
      <c r="V102" s="115"/>
      <c r="W102" s="99"/>
      <c r="X102" s="120"/>
      <c r="Y102" s="99"/>
      <c r="Z102" s="127"/>
      <c r="AA102" s="98"/>
      <c r="AB102" s="98"/>
      <c r="AC102" s="98"/>
      <c r="AD102" s="98"/>
      <c r="AE102" s="109"/>
      <c r="AF102" s="98"/>
      <c r="AG102" s="98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65"/>
      <c r="CR102" s="65"/>
      <c r="CS102" s="65"/>
      <c r="CT102" s="65"/>
    </row>
    <row r="103" spans="1:99" ht="15.75" customHeight="1" x14ac:dyDescent="0.25">
      <c r="A103" s="120">
        <f>A102+1</f>
        <v>95</v>
      </c>
      <c r="B103" s="99">
        <v>2025</v>
      </c>
      <c r="C103" s="99" t="s">
        <v>37</v>
      </c>
      <c r="D103" s="2" t="s">
        <v>117</v>
      </c>
      <c r="E103" s="120">
        <v>7</v>
      </c>
      <c r="F103" s="99"/>
      <c r="G103" s="115"/>
      <c r="H103" s="115"/>
      <c r="I103" s="115"/>
      <c r="J103" s="115"/>
      <c r="K103" s="115">
        <v>5</v>
      </c>
      <c r="L103" s="115">
        <v>5</v>
      </c>
      <c r="M103" s="99">
        <v>20</v>
      </c>
      <c r="N103" s="98">
        <v>16.7</v>
      </c>
      <c r="O103" s="98">
        <v>17.3</v>
      </c>
      <c r="P103" s="100">
        <f>IF(O103=0,0,(O103*(115/113))+(66.3-70))</f>
        <v>13.906194690265487</v>
      </c>
      <c r="Q103" s="99"/>
      <c r="R103" s="100">
        <f>+P103+Q103</f>
        <v>13.906194690265487</v>
      </c>
      <c r="S103" s="99"/>
      <c r="T103" s="99"/>
      <c r="U103" s="115"/>
      <c r="V103" s="142"/>
      <c r="W103" s="99"/>
      <c r="X103" s="120"/>
      <c r="Y103" s="99"/>
      <c r="Z103" s="127"/>
      <c r="AA103" s="98"/>
      <c r="AB103" s="98"/>
      <c r="AC103" s="98"/>
      <c r="AD103" s="98"/>
      <c r="AE103" s="109"/>
      <c r="AF103" s="98"/>
      <c r="AG103" s="98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65"/>
      <c r="CR103" s="65"/>
      <c r="CS103" s="65"/>
      <c r="CT103" s="65"/>
    </row>
    <row r="104" spans="1:99" ht="15.75" customHeight="1" x14ac:dyDescent="0.25">
      <c r="A104" s="120">
        <f>A103+1</f>
        <v>96</v>
      </c>
      <c r="B104" s="99">
        <v>2025</v>
      </c>
      <c r="C104" s="99" t="s">
        <v>32</v>
      </c>
      <c r="D104" s="2" t="s">
        <v>118</v>
      </c>
      <c r="E104" s="120">
        <v>0</v>
      </c>
      <c r="F104" s="99"/>
      <c r="G104" s="115"/>
      <c r="H104" s="115"/>
      <c r="I104" s="115"/>
      <c r="J104" s="115"/>
      <c r="K104" s="115"/>
      <c r="L104" s="115">
        <v>10</v>
      </c>
      <c r="M104" s="99">
        <v>5</v>
      </c>
      <c r="N104" s="98">
        <v>17.5</v>
      </c>
      <c r="O104" s="98">
        <v>17.5</v>
      </c>
      <c r="P104" s="100">
        <f>IF(O104=0,0,(O104*(120/113))+(68.9-70))</f>
        <v>17.484070796460184</v>
      </c>
      <c r="Q104" s="99">
        <v>-4</v>
      </c>
      <c r="R104" s="100">
        <f>+P104+Q104</f>
        <v>13.484070796460184</v>
      </c>
      <c r="S104" s="99"/>
      <c r="T104" s="99"/>
      <c r="U104" s="115"/>
      <c r="V104" s="122"/>
      <c r="W104" s="99"/>
      <c r="X104" s="120"/>
      <c r="Y104" s="99"/>
      <c r="Z104" s="127"/>
      <c r="AA104" s="98"/>
      <c r="AB104" s="98"/>
      <c r="AC104" s="98"/>
      <c r="AD104" s="98"/>
      <c r="AE104" s="109"/>
      <c r="AF104" s="98"/>
      <c r="AG104" s="98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65"/>
      <c r="CR104" s="65"/>
      <c r="CS104" s="65"/>
      <c r="CT104" s="65"/>
    </row>
    <row r="105" spans="1:99" ht="15.75" customHeight="1" x14ac:dyDescent="0.25">
      <c r="A105" s="120">
        <f>A104+1</f>
        <v>97</v>
      </c>
      <c r="B105" s="99">
        <v>2025</v>
      </c>
      <c r="C105" s="99" t="s">
        <v>32</v>
      </c>
      <c r="D105" s="2" t="s">
        <v>119</v>
      </c>
      <c r="E105" s="120">
        <v>0</v>
      </c>
      <c r="F105" s="99"/>
      <c r="G105" s="115"/>
      <c r="H105" s="115"/>
      <c r="I105" s="115"/>
      <c r="J105" s="115"/>
      <c r="K105" s="115">
        <v>5</v>
      </c>
      <c r="L105" s="115"/>
      <c r="M105" s="99">
        <v>20</v>
      </c>
      <c r="N105" s="98">
        <v>1</v>
      </c>
      <c r="O105" s="98">
        <v>1</v>
      </c>
      <c r="P105" s="100">
        <f>IF(O105=0,0,(O105*(120/113))+(68.9-70))</f>
        <v>-3.8053097345126963E-2</v>
      </c>
      <c r="Q105" s="99"/>
      <c r="R105" s="100">
        <f>+P105+Q105</f>
        <v>-3.8053097345126963E-2</v>
      </c>
      <c r="S105" s="99"/>
      <c r="T105" s="99"/>
      <c r="U105" s="115"/>
      <c r="V105" s="115"/>
      <c r="W105" s="99"/>
      <c r="X105" s="99"/>
      <c r="Y105" s="113"/>
      <c r="Z105" s="127"/>
      <c r="AA105" s="98"/>
      <c r="AB105" s="98"/>
      <c r="AC105" s="98"/>
      <c r="AD105" s="98"/>
      <c r="AE105" s="109"/>
      <c r="AF105" s="98"/>
      <c r="AG105" s="98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65"/>
      <c r="CR105" s="65"/>
      <c r="CS105" s="65"/>
      <c r="CT105" s="65"/>
    </row>
    <row r="106" spans="1:99" ht="15.75" customHeight="1" x14ac:dyDescent="0.25">
      <c r="A106" s="120">
        <f>A105+1</f>
        <v>98</v>
      </c>
      <c r="B106" s="45">
        <v>2025</v>
      </c>
      <c r="C106" s="99" t="s">
        <v>32</v>
      </c>
      <c r="D106" s="2" t="s">
        <v>120</v>
      </c>
      <c r="E106" s="120">
        <v>0</v>
      </c>
      <c r="F106" s="99"/>
      <c r="G106" s="115"/>
      <c r="H106" s="115"/>
      <c r="I106" s="115"/>
      <c r="J106" s="115"/>
      <c r="K106" s="115">
        <v>5</v>
      </c>
      <c r="L106" s="115">
        <v>5</v>
      </c>
      <c r="M106" s="99">
        <v>7</v>
      </c>
      <c r="N106" s="98">
        <v>17.100000000000001</v>
      </c>
      <c r="O106" s="98">
        <v>17.100000000000001</v>
      </c>
      <c r="P106" s="100">
        <f>IF(O106=0,0,(O106*(120/113))+(68.9-70))</f>
        <v>17.05929203539824</v>
      </c>
      <c r="Q106" s="99"/>
      <c r="R106" s="100">
        <f>+P106+Q106</f>
        <v>17.05929203539824</v>
      </c>
      <c r="T106" s="99"/>
      <c r="U106" s="115"/>
      <c r="V106" s="115"/>
      <c r="W106" s="99"/>
      <c r="X106" s="120"/>
      <c r="Y106" s="113"/>
      <c r="Z106" s="127"/>
      <c r="AA106" s="98"/>
      <c r="AB106" s="98"/>
      <c r="AC106" s="98"/>
      <c r="AD106" s="98"/>
      <c r="AE106" s="109"/>
      <c r="AF106" s="98"/>
      <c r="AG106" s="98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65"/>
      <c r="CR106" s="65"/>
      <c r="CS106" s="65"/>
      <c r="CT106" s="65"/>
    </row>
    <row r="107" spans="1:99" ht="15.75" customHeight="1" x14ac:dyDescent="0.25">
      <c r="A107" s="120">
        <f>A106+1</f>
        <v>99</v>
      </c>
      <c r="B107" s="99">
        <v>2025</v>
      </c>
      <c r="C107" s="99" t="s">
        <v>37</v>
      </c>
      <c r="D107" s="2" t="s">
        <v>121</v>
      </c>
      <c r="E107" s="120">
        <v>0</v>
      </c>
      <c r="F107" s="99"/>
      <c r="G107" s="115"/>
      <c r="H107" s="115"/>
      <c r="I107" s="115"/>
      <c r="J107" s="115"/>
      <c r="K107" s="115">
        <v>5</v>
      </c>
      <c r="L107" s="115">
        <v>5</v>
      </c>
      <c r="M107" s="99">
        <v>6</v>
      </c>
      <c r="N107" s="98">
        <v>27.7</v>
      </c>
      <c r="O107" s="98">
        <v>27.7</v>
      </c>
      <c r="P107" s="100">
        <f>IF(O107=0,0,(O107*(115/113))+(66.3-70))</f>
        <v>24.490265486725662</v>
      </c>
      <c r="Q107" s="99"/>
      <c r="R107" s="100">
        <f>+P107+Q107</f>
        <v>24.490265486725662</v>
      </c>
      <c r="S107" s="99"/>
      <c r="T107" s="99"/>
      <c r="U107" s="115"/>
      <c r="V107" s="128"/>
      <c r="W107" s="99"/>
      <c r="X107" s="99"/>
      <c r="Y107" s="113"/>
      <c r="Z107" s="127"/>
      <c r="AA107" s="98"/>
      <c r="AB107" s="98"/>
      <c r="AC107" s="98"/>
      <c r="AD107" s="98"/>
      <c r="AE107" s="109"/>
      <c r="AF107" s="98"/>
      <c r="AG107" s="98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65"/>
      <c r="CR107" s="65"/>
      <c r="CS107" s="65"/>
      <c r="CT107" s="65"/>
    </row>
    <row r="108" spans="1:99" ht="15.75" customHeight="1" x14ac:dyDescent="0.25">
      <c r="A108" s="120">
        <f>A107+1</f>
        <v>100</v>
      </c>
      <c r="B108" s="99">
        <v>2025</v>
      </c>
      <c r="C108" s="99" t="s">
        <v>37</v>
      </c>
      <c r="D108" s="2" t="s">
        <v>122</v>
      </c>
      <c r="E108" s="120">
        <v>3</v>
      </c>
      <c r="F108" s="99"/>
      <c r="G108" s="115"/>
      <c r="H108" s="115"/>
      <c r="I108" s="115"/>
      <c r="J108" s="115"/>
      <c r="K108" s="115">
        <v>5</v>
      </c>
      <c r="L108" s="115">
        <v>5</v>
      </c>
      <c r="M108" s="99">
        <v>20</v>
      </c>
      <c r="N108" s="98">
        <v>21.6</v>
      </c>
      <c r="O108" s="98">
        <v>21.8</v>
      </c>
      <c r="P108" s="100">
        <f>IF(O108=0,0,(O108*(115/113))+(66.3-70))</f>
        <v>18.485840707964599</v>
      </c>
      <c r="Q108" s="99"/>
      <c r="R108" s="100">
        <f>+P108+Q108</f>
        <v>18.485840707964599</v>
      </c>
      <c r="S108" s="99"/>
      <c r="T108" s="99"/>
      <c r="U108" s="122"/>
      <c r="V108" s="115"/>
      <c r="W108" s="99"/>
      <c r="X108" s="99"/>
      <c r="Y108" s="113"/>
      <c r="Z108" s="127"/>
      <c r="AA108" s="98"/>
      <c r="AB108" s="98"/>
      <c r="AC108" s="98"/>
      <c r="AD108" s="98"/>
      <c r="AE108" s="109"/>
      <c r="AF108" s="98"/>
      <c r="AG108" s="98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65"/>
      <c r="CR108" s="65"/>
      <c r="CS108" s="65"/>
      <c r="CT108" s="65"/>
    </row>
    <row r="109" spans="1:99" ht="15.75" customHeight="1" x14ac:dyDescent="0.25">
      <c r="A109" s="120">
        <f>A108+1</f>
        <v>101</v>
      </c>
      <c r="B109" s="99">
        <v>2025</v>
      </c>
      <c r="C109" s="99" t="s">
        <v>32</v>
      </c>
      <c r="D109" s="2" t="s">
        <v>123</v>
      </c>
      <c r="E109" s="120">
        <v>1</v>
      </c>
      <c r="F109" s="99"/>
      <c r="G109" s="115"/>
      <c r="H109" s="115"/>
      <c r="I109" s="115"/>
      <c r="J109" s="115"/>
      <c r="K109" s="115"/>
      <c r="L109" s="115"/>
      <c r="M109" s="99">
        <v>6</v>
      </c>
      <c r="N109" s="98">
        <v>20.399999999999999</v>
      </c>
      <c r="O109" s="98">
        <v>20.399999999999999</v>
      </c>
      <c r="P109" s="100">
        <f>IF(O109=0,0,(O109*(120/113))+(68.9-70))</f>
        <v>20.563716814159299</v>
      </c>
      <c r="Q109" s="99"/>
      <c r="R109" s="100">
        <f>+P109+Q109</f>
        <v>20.563716814159299</v>
      </c>
      <c r="S109" s="99"/>
      <c r="T109" s="99"/>
      <c r="U109" s="115"/>
      <c r="V109" s="128"/>
      <c r="W109" s="99"/>
      <c r="X109" s="120"/>
      <c r="Y109" s="99"/>
      <c r="Z109" s="127"/>
      <c r="AA109" s="98"/>
      <c r="AB109" s="98"/>
      <c r="AC109" s="98"/>
      <c r="AD109" s="98"/>
      <c r="AE109" s="109"/>
      <c r="AF109" s="98"/>
      <c r="AG109" s="98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65"/>
      <c r="CR109" s="65"/>
      <c r="CS109" s="65"/>
      <c r="CT109" s="65"/>
    </row>
    <row r="110" spans="1:99" ht="15.75" customHeight="1" x14ac:dyDescent="0.25">
      <c r="A110" s="120">
        <f>A109+1</f>
        <v>102</v>
      </c>
      <c r="B110" s="99">
        <v>2025</v>
      </c>
      <c r="C110" s="99" t="s">
        <v>37</v>
      </c>
      <c r="D110" s="2" t="s">
        <v>124</v>
      </c>
      <c r="E110" s="120">
        <v>0</v>
      </c>
      <c r="F110" s="99"/>
      <c r="G110" s="115"/>
      <c r="H110" s="115"/>
      <c r="I110" s="115"/>
      <c r="J110" s="115"/>
      <c r="K110" s="115">
        <v>5</v>
      </c>
      <c r="L110" s="115"/>
      <c r="M110" s="99">
        <v>9</v>
      </c>
      <c r="N110" s="98">
        <v>22.5</v>
      </c>
      <c r="O110" s="98">
        <v>22.5</v>
      </c>
      <c r="P110" s="100">
        <f>IF(O110=0,0,(O110*(115/113))+(66.3-70))</f>
        <v>19.198230088495574</v>
      </c>
      <c r="Q110" s="99"/>
      <c r="R110" s="100">
        <f>+P110+Q110</f>
        <v>19.198230088495574</v>
      </c>
      <c r="S110" s="99"/>
      <c r="T110" s="99"/>
      <c r="U110" s="115"/>
      <c r="V110" s="115"/>
      <c r="W110" s="99"/>
      <c r="X110" s="120"/>
      <c r="Y110" s="99"/>
      <c r="Z110" s="127"/>
      <c r="AA110" s="98"/>
      <c r="AB110" s="98"/>
      <c r="AC110" s="98"/>
      <c r="AD110" s="98"/>
      <c r="AE110" s="109"/>
      <c r="AF110" s="98"/>
      <c r="AG110" s="98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65"/>
      <c r="CR110" s="65"/>
      <c r="CS110" s="65"/>
      <c r="CT110" s="65"/>
    </row>
    <row r="111" spans="1:99" ht="15.75" customHeight="1" x14ac:dyDescent="0.25">
      <c r="A111" s="120">
        <f>A110+1</f>
        <v>103</v>
      </c>
      <c r="B111" s="99">
        <v>2025</v>
      </c>
      <c r="C111" s="99" t="s">
        <v>37</v>
      </c>
      <c r="D111" s="2" t="s">
        <v>125</v>
      </c>
      <c r="E111" s="120">
        <v>7</v>
      </c>
      <c r="F111" s="99"/>
      <c r="G111" s="115"/>
      <c r="H111" s="115"/>
      <c r="I111" s="115"/>
      <c r="J111" s="115"/>
      <c r="K111" s="115">
        <v>5</v>
      </c>
      <c r="L111" s="115">
        <v>5</v>
      </c>
      <c r="M111" s="99">
        <v>20</v>
      </c>
      <c r="N111" s="98">
        <v>33</v>
      </c>
      <c r="O111" s="98">
        <v>33</v>
      </c>
      <c r="P111" s="100">
        <f>IF(O111=0,0,(O111*(115/113))+(66.3-70))</f>
        <v>29.884070796460172</v>
      </c>
      <c r="Q111" s="99"/>
      <c r="R111" s="100">
        <f>+P111+Q111</f>
        <v>29.884070796460172</v>
      </c>
      <c r="S111" s="99"/>
      <c r="T111" s="99"/>
      <c r="U111" s="95"/>
      <c r="V111" s="128"/>
      <c r="W111" s="99"/>
      <c r="X111" s="99"/>
      <c r="Y111" s="98"/>
      <c r="Z111" s="109"/>
      <c r="AA111" s="98"/>
      <c r="AB111" s="102"/>
      <c r="AC111" s="98"/>
      <c r="AD111" s="98"/>
      <c r="AE111" s="109"/>
      <c r="AF111" s="98"/>
      <c r="AG111" s="98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65"/>
      <c r="CR111" s="65"/>
      <c r="CS111" s="65"/>
      <c r="CT111" s="65"/>
      <c r="CU111" s="171"/>
    </row>
    <row r="112" spans="1:99" ht="15.75" customHeight="1" x14ac:dyDescent="0.25">
      <c r="A112" s="120">
        <f>A111+1</f>
        <v>104</v>
      </c>
      <c r="B112" s="99">
        <v>2025</v>
      </c>
      <c r="C112" s="99" t="s">
        <v>32</v>
      </c>
      <c r="D112" s="2" t="s">
        <v>126</v>
      </c>
      <c r="E112" s="120">
        <v>4</v>
      </c>
      <c r="F112" s="99"/>
      <c r="G112" s="115"/>
      <c r="H112" s="115"/>
      <c r="I112" s="115"/>
      <c r="J112" s="115"/>
      <c r="K112" s="115">
        <v>5</v>
      </c>
      <c r="L112" s="115"/>
      <c r="M112" s="99">
        <v>20</v>
      </c>
      <c r="N112" s="98">
        <v>9.3000000000000007</v>
      </c>
      <c r="O112" s="98">
        <v>9.3000000000000007</v>
      </c>
      <c r="P112" s="100">
        <f>IF(O112=0,0,(O112*(120/113))+(68.9-70))</f>
        <v>8.7761061946902732</v>
      </c>
      <c r="Q112" s="99"/>
      <c r="R112" s="100">
        <f>+P112+Q112</f>
        <v>8.7761061946902732</v>
      </c>
      <c r="S112" s="99"/>
      <c r="T112" s="99"/>
      <c r="U112" s="128"/>
      <c r="V112" s="115"/>
      <c r="W112" s="99"/>
      <c r="X112" s="120"/>
      <c r="Y112" s="99"/>
      <c r="Z112" s="127"/>
      <c r="AA112" s="98"/>
      <c r="AB112" s="98"/>
      <c r="AC112" s="98"/>
      <c r="AD112" s="98"/>
      <c r="AE112" s="109"/>
      <c r="AF112" s="98"/>
      <c r="AG112" s="98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65"/>
      <c r="CR112" s="65"/>
      <c r="CS112" s="65"/>
      <c r="CT112" s="65"/>
    </row>
    <row r="113" spans="1:98" ht="15.75" customHeight="1" x14ac:dyDescent="0.25">
      <c r="A113" s="120">
        <f>A112+1</f>
        <v>105</v>
      </c>
      <c r="B113" s="99">
        <v>2025</v>
      </c>
      <c r="C113" s="99" t="s">
        <v>32</v>
      </c>
      <c r="D113" s="2" t="s">
        <v>127</v>
      </c>
      <c r="E113" s="120">
        <v>0</v>
      </c>
      <c r="F113" s="99"/>
      <c r="G113" s="115"/>
      <c r="H113" s="115"/>
      <c r="I113" s="115"/>
      <c r="J113" s="115"/>
      <c r="K113" s="115">
        <v>5</v>
      </c>
      <c r="L113" s="115">
        <v>5</v>
      </c>
      <c r="M113" s="99">
        <v>20</v>
      </c>
      <c r="N113" s="98">
        <v>12.9</v>
      </c>
      <c r="O113" s="98">
        <v>12.9</v>
      </c>
      <c r="P113" s="100">
        <f>IF(O113=0,0,(O113*(120/113))+(68.9-70))</f>
        <v>12.599115044247794</v>
      </c>
      <c r="Q113" s="99"/>
      <c r="R113" s="100">
        <f>+P113+Q113</f>
        <v>12.599115044247794</v>
      </c>
      <c r="S113" s="99"/>
      <c r="T113" s="99"/>
      <c r="U113" s="115"/>
      <c r="V113" s="128"/>
      <c r="W113" s="99"/>
      <c r="X113" s="99"/>
      <c r="Y113" s="99"/>
      <c r="Z113" s="127"/>
      <c r="AA113" s="98"/>
      <c r="AB113" s="98"/>
      <c r="AC113" s="98"/>
      <c r="AD113" s="98"/>
      <c r="AE113" s="109"/>
      <c r="AF113" s="98"/>
      <c r="AG113" s="98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65"/>
      <c r="CR113" s="65"/>
      <c r="CS113" s="65"/>
      <c r="CT113" s="65"/>
    </row>
    <row r="114" spans="1:98" ht="15.75" customHeight="1" x14ac:dyDescent="0.25">
      <c r="A114" s="120">
        <f>A113+1</f>
        <v>106</v>
      </c>
      <c r="B114" s="99">
        <v>2025</v>
      </c>
      <c r="C114" s="99" t="s">
        <v>32</v>
      </c>
      <c r="D114" s="2" t="s">
        <v>128</v>
      </c>
      <c r="E114" s="120">
        <v>0</v>
      </c>
      <c r="F114" s="99"/>
      <c r="G114" s="115"/>
      <c r="H114" s="115"/>
      <c r="I114" s="115"/>
      <c r="J114" s="115"/>
      <c r="K114" s="115"/>
      <c r="L114" s="115">
        <v>10</v>
      </c>
      <c r="M114" s="99">
        <v>20</v>
      </c>
      <c r="N114" s="98">
        <v>14.7</v>
      </c>
      <c r="O114" s="98">
        <v>14.7</v>
      </c>
      <c r="P114" s="100">
        <f>IF(O114=0,0,(O114*(120/113))+(68.9-70))</f>
        <v>14.510619469026555</v>
      </c>
      <c r="Q114" s="99"/>
      <c r="R114" s="100">
        <f>+P114+Q114</f>
        <v>14.510619469026555</v>
      </c>
      <c r="S114" s="99"/>
      <c r="T114" s="99"/>
      <c r="U114" s="128"/>
      <c r="V114" s="128"/>
      <c r="W114" s="99"/>
      <c r="X114" s="99"/>
      <c r="Y114" s="99"/>
      <c r="Z114" s="127"/>
      <c r="AA114" s="98"/>
      <c r="AB114" s="98"/>
      <c r="AC114" s="98"/>
      <c r="AD114" s="98"/>
      <c r="AE114" s="109"/>
      <c r="AF114" s="98"/>
      <c r="AG114" s="98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65"/>
      <c r="CR114" s="65"/>
      <c r="CS114" s="65"/>
      <c r="CT114" s="65"/>
    </row>
    <row r="115" spans="1:98" ht="15.75" customHeight="1" x14ac:dyDescent="0.3">
      <c r="A115" s="120">
        <f>A114+1</f>
        <v>107</v>
      </c>
      <c r="B115" s="99">
        <v>2025</v>
      </c>
      <c r="C115" s="99" t="s">
        <v>32</v>
      </c>
      <c r="D115" s="2" t="s">
        <v>325</v>
      </c>
      <c r="E115" s="120">
        <v>7</v>
      </c>
      <c r="F115" s="99"/>
      <c r="G115" s="115"/>
      <c r="H115" s="115"/>
      <c r="I115" s="115"/>
      <c r="J115" s="115"/>
      <c r="K115" s="115"/>
      <c r="L115" s="115">
        <v>10</v>
      </c>
      <c r="M115" s="99">
        <v>14</v>
      </c>
      <c r="N115" s="98">
        <v>9.6</v>
      </c>
      <c r="O115" s="98">
        <v>9.6</v>
      </c>
      <c r="P115" s="100">
        <f>IF(O115=0,0,(O115*(120/113))+(68.9-70))</f>
        <v>9.0946902654867312</v>
      </c>
      <c r="Q115" s="99"/>
      <c r="R115" s="100">
        <f>+P115+Q115</f>
        <v>9.0946902654867312</v>
      </c>
      <c r="S115" s="99"/>
      <c r="T115" s="99"/>
      <c r="U115" s="115"/>
      <c r="V115" s="115"/>
      <c r="W115" s="143"/>
      <c r="X115" s="144"/>
      <c r="Y115" s="145"/>
      <c r="Z115" s="145"/>
      <c r="AA115" s="98"/>
      <c r="AB115" s="98"/>
      <c r="AC115" s="98"/>
      <c r="AD115" s="98"/>
      <c r="AE115" s="109"/>
      <c r="AF115" s="98"/>
      <c r="AG115" s="98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65"/>
      <c r="CR115" s="65"/>
      <c r="CS115" s="65"/>
      <c r="CT115" s="65"/>
    </row>
    <row r="116" spans="1:98" ht="15.75" customHeight="1" x14ac:dyDescent="0.25">
      <c r="A116" s="120">
        <f>A115+1</f>
        <v>108</v>
      </c>
      <c r="B116" s="99">
        <v>2025</v>
      </c>
      <c r="C116" s="99" t="s">
        <v>32</v>
      </c>
      <c r="D116" s="2" t="s">
        <v>129</v>
      </c>
      <c r="E116" s="120">
        <v>8</v>
      </c>
      <c r="F116" s="99"/>
      <c r="G116" s="115"/>
      <c r="H116" s="115"/>
      <c r="I116" s="115"/>
      <c r="J116" s="115"/>
      <c r="K116" s="115">
        <v>5</v>
      </c>
      <c r="L116" s="115">
        <v>5</v>
      </c>
      <c r="M116" s="99">
        <v>20</v>
      </c>
      <c r="N116" s="98">
        <v>14.6</v>
      </c>
      <c r="O116" s="98">
        <v>14.6</v>
      </c>
      <c r="P116" s="100">
        <f>IF(O116=0,0,(O116*(120/113))+(68.9-70))</f>
        <v>14.404424778761069</v>
      </c>
      <c r="Q116" s="99"/>
      <c r="R116" s="100">
        <f>+P116+Q116</f>
        <v>14.404424778761069</v>
      </c>
      <c r="S116" s="99"/>
      <c r="T116" s="99"/>
      <c r="U116" s="115"/>
      <c r="V116" s="115"/>
      <c r="W116" s="99"/>
      <c r="X116" s="120"/>
      <c r="Y116" s="99"/>
      <c r="Z116" s="127"/>
      <c r="AA116" s="98"/>
      <c r="AB116" s="98"/>
      <c r="AC116" s="98"/>
      <c r="AD116" s="98"/>
      <c r="AE116" s="109"/>
      <c r="AF116" s="98"/>
      <c r="AG116" s="98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65"/>
      <c r="CR116" s="65"/>
      <c r="CS116" s="65"/>
      <c r="CT116" s="65"/>
    </row>
    <row r="117" spans="1:98" ht="15.75" customHeight="1" x14ac:dyDescent="0.25">
      <c r="A117" s="120">
        <f>A116+1</f>
        <v>109</v>
      </c>
      <c r="B117" s="99">
        <v>2025</v>
      </c>
      <c r="C117" s="99" t="s">
        <v>32</v>
      </c>
      <c r="D117" s="2" t="s">
        <v>130</v>
      </c>
      <c r="E117" s="120">
        <v>5</v>
      </c>
      <c r="F117" s="99"/>
      <c r="G117" s="115"/>
      <c r="H117" s="115"/>
      <c r="I117" s="115"/>
      <c r="J117" s="115"/>
      <c r="K117" s="115">
        <v>5</v>
      </c>
      <c r="L117" s="115">
        <v>5</v>
      </c>
      <c r="M117" s="99">
        <v>20</v>
      </c>
      <c r="N117" s="98">
        <v>12.1</v>
      </c>
      <c r="O117" s="98">
        <v>11.6</v>
      </c>
      <c r="P117" s="100">
        <f>IF(O117=0,0,(O117*(120/113))+(68.9-70))</f>
        <v>11.218584070796467</v>
      </c>
      <c r="Q117" s="99"/>
      <c r="R117" s="100">
        <f>+P117+Q117</f>
        <v>11.218584070796467</v>
      </c>
      <c r="S117" s="113"/>
      <c r="T117" s="113"/>
      <c r="U117" s="115"/>
      <c r="V117" s="115"/>
      <c r="W117" s="99"/>
      <c r="X117" s="120"/>
      <c r="Y117" s="99"/>
      <c r="Z117" s="127"/>
      <c r="AA117" s="98"/>
      <c r="AB117" s="98"/>
      <c r="AC117" s="98"/>
      <c r="AD117" s="98"/>
      <c r="AE117" s="109"/>
      <c r="AF117" s="98"/>
      <c r="AG117" s="98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65"/>
      <c r="CR117" s="65"/>
      <c r="CS117" s="65"/>
      <c r="CT117" s="65"/>
    </row>
    <row r="118" spans="1:98" ht="15.75" customHeight="1" x14ac:dyDescent="0.25">
      <c r="A118" s="120">
        <f>A117+1</f>
        <v>110</v>
      </c>
      <c r="B118" s="99"/>
      <c r="C118" s="99" t="s">
        <v>32</v>
      </c>
      <c r="D118" s="2" t="s">
        <v>131</v>
      </c>
      <c r="E118" s="120">
        <v>0</v>
      </c>
      <c r="F118" s="99"/>
      <c r="G118" s="115"/>
      <c r="H118" s="115"/>
      <c r="I118" s="115"/>
      <c r="J118" s="115"/>
      <c r="K118" s="115">
        <v>5</v>
      </c>
      <c r="L118" s="115">
        <v>5</v>
      </c>
      <c r="M118" s="99">
        <v>20</v>
      </c>
      <c r="N118" s="98">
        <v>4.9000000000000004</v>
      </c>
      <c r="O118" s="98">
        <v>4.9000000000000004</v>
      </c>
      <c r="P118" s="100">
        <f>IF(O118=0,0,(O118*(120/113))+(68.9-70))</f>
        <v>4.1035398230088562</v>
      </c>
      <c r="Q118" s="99"/>
      <c r="R118" s="100">
        <f>+P118+Q118</f>
        <v>4.1035398230088562</v>
      </c>
      <c r="S118" s="113"/>
      <c r="T118" s="99"/>
      <c r="U118" s="115"/>
      <c r="V118" s="115"/>
      <c r="W118" s="99"/>
      <c r="X118" s="120"/>
      <c r="Y118" s="99"/>
      <c r="Z118" s="127"/>
      <c r="AA118" s="98"/>
      <c r="AB118" s="98"/>
      <c r="AC118" s="98"/>
      <c r="AD118" s="98"/>
      <c r="AE118" s="109"/>
      <c r="AF118" s="98"/>
      <c r="AG118" s="98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65"/>
      <c r="CR118" s="65"/>
      <c r="CS118" s="65"/>
      <c r="CT118" s="65"/>
    </row>
    <row r="119" spans="1:98" ht="15.75" customHeight="1" x14ac:dyDescent="0.25">
      <c r="A119" s="120">
        <f>A118+1</f>
        <v>111</v>
      </c>
      <c r="B119" s="99"/>
      <c r="C119" s="99" t="s">
        <v>37</v>
      </c>
      <c r="D119" s="2" t="s">
        <v>132</v>
      </c>
      <c r="E119" s="120">
        <v>0</v>
      </c>
      <c r="F119" s="99"/>
      <c r="G119" s="115"/>
      <c r="H119" s="115"/>
      <c r="I119" s="115"/>
      <c r="J119" s="115"/>
      <c r="K119" s="115">
        <v>5</v>
      </c>
      <c r="L119" s="115"/>
      <c r="M119" s="99">
        <v>20</v>
      </c>
      <c r="N119" s="98">
        <v>16.100000000000001</v>
      </c>
      <c r="O119" s="98">
        <v>16.100000000000001</v>
      </c>
      <c r="P119" s="100">
        <f>IF(O119=0,0,(O119*(115/113))+(66.3-70))</f>
        <v>12.684955752212389</v>
      </c>
      <c r="Q119" s="99"/>
      <c r="R119" s="100">
        <f>+P119+Q119</f>
        <v>12.684955752212389</v>
      </c>
      <c r="S119" s="99"/>
      <c r="T119" s="99"/>
      <c r="U119" s="95"/>
      <c r="V119" s="115"/>
      <c r="W119" s="102"/>
      <c r="X119" s="120"/>
      <c r="Y119" s="99"/>
      <c r="Z119" s="127"/>
      <c r="AA119" s="98"/>
      <c r="AB119" s="98"/>
      <c r="AC119" s="98"/>
      <c r="AD119" s="98"/>
      <c r="AE119" s="109"/>
      <c r="AF119" s="98"/>
      <c r="AG119" s="98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65"/>
      <c r="CR119" s="65"/>
      <c r="CS119" s="65"/>
      <c r="CT119" s="65"/>
    </row>
    <row r="120" spans="1:98" ht="15.75" customHeight="1" x14ac:dyDescent="0.25">
      <c r="A120" s="120">
        <f>A119+1</f>
        <v>112</v>
      </c>
      <c r="B120" s="99">
        <v>2025</v>
      </c>
      <c r="C120" s="99" t="s">
        <v>32</v>
      </c>
      <c r="D120" s="2" t="s">
        <v>133</v>
      </c>
      <c r="E120" s="120">
        <v>14</v>
      </c>
      <c r="F120" s="113"/>
      <c r="G120" s="115"/>
      <c r="H120" s="115"/>
      <c r="I120" s="115"/>
      <c r="J120" s="115"/>
      <c r="K120" s="115">
        <v>5</v>
      </c>
      <c r="L120" s="115">
        <v>5</v>
      </c>
      <c r="M120" s="99">
        <v>20</v>
      </c>
      <c r="N120" s="98">
        <v>8.8000000000000007</v>
      </c>
      <c r="O120" s="98">
        <v>8.8000000000000007</v>
      </c>
      <c r="P120" s="100">
        <f>IF(O120=0,0,(O120*(120/113))+(68.9-70))</f>
        <v>8.2451327433628396</v>
      </c>
      <c r="Q120" s="113"/>
      <c r="R120" s="100">
        <f>+P120+Q120</f>
        <v>8.2451327433628396</v>
      </c>
      <c r="S120" s="99"/>
      <c r="T120" s="99"/>
      <c r="U120" s="93"/>
      <c r="V120" s="115"/>
      <c r="W120" s="102"/>
      <c r="X120" s="120"/>
      <c r="Y120" s="99"/>
      <c r="Z120" s="127"/>
      <c r="AA120" s="98"/>
      <c r="AB120" s="98"/>
      <c r="AC120" s="98"/>
      <c r="AD120" s="98"/>
      <c r="AE120" s="109"/>
      <c r="AF120" s="98"/>
      <c r="AG120" s="98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65"/>
      <c r="CR120" s="65"/>
      <c r="CS120" s="65"/>
      <c r="CT120" s="65"/>
    </row>
    <row r="121" spans="1:98" ht="15.75" customHeight="1" x14ac:dyDescent="0.25">
      <c r="A121" s="120">
        <f>A120+1</f>
        <v>113</v>
      </c>
      <c r="B121" s="99">
        <v>2025</v>
      </c>
      <c r="C121" s="99" t="s">
        <v>32</v>
      </c>
      <c r="D121" s="2" t="s">
        <v>134</v>
      </c>
      <c r="E121" s="120">
        <v>0</v>
      </c>
      <c r="F121" s="99"/>
      <c r="G121" s="115"/>
      <c r="H121" s="115"/>
      <c r="I121" s="115"/>
      <c r="J121" s="115"/>
      <c r="K121" s="115">
        <v>5</v>
      </c>
      <c r="L121" s="115">
        <v>5</v>
      </c>
      <c r="M121" s="99">
        <v>20</v>
      </c>
      <c r="N121" s="98">
        <v>16</v>
      </c>
      <c r="O121" s="98">
        <v>16</v>
      </c>
      <c r="P121" s="100">
        <f>IF(O121=0,0,(O121*(120/113))+(68.9-70))</f>
        <v>15.891150442477883</v>
      </c>
      <c r="Q121" s="99"/>
      <c r="R121" s="100">
        <f>+P121+Q121</f>
        <v>15.891150442477883</v>
      </c>
      <c r="S121" s="99"/>
      <c r="T121" s="99"/>
      <c r="U121" s="115"/>
      <c r="V121" s="115"/>
      <c r="W121" s="99"/>
      <c r="X121" s="99"/>
      <c r="Y121" s="99"/>
      <c r="Z121" s="127"/>
      <c r="AA121" s="98"/>
      <c r="AB121" s="98"/>
      <c r="AC121" s="98"/>
      <c r="AD121" s="98"/>
      <c r="AE121" s="109"/>
      <c r="AF121" s="98"/>
      <c r="AG121" s="98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65"/>
      <c r="CR121" s="65"/>
      <c r="CS121" s="65"/>
      <c r="CT121" s="65"/>
    </row>
    <row r="122" spans="1:98" ht="15.75" customHeight="1" x14ac:dyDescent="0.25">
      <c r="A122" s="120">
        <f>A121+1</f>
        <v>114</v>
      </c>
      <c r="B122" s="99">
        <v>2025</v>
      </c>
      <c r="C122" s="99" t="s">
        <v>37</v>
      </c>
      <c r="D122" s="74" t="s">
        <v>343</v>
      </c>
      <c r="E122" s="120">
        <v>0</v>
      </c>
      <c r="F122" s="99"/>
      <c r="G122" s="115"/>
      <c r="H122" s="115"/>
      <c r="I122" s="115"/>
      <c r="J122" s="115"/>
      <c r="K122" s="115"/>
      <c r="L122" s="115"/>
      <c r="M122" s="99">
        <v>2</v>
      </c>
      <c r="N122" s="98">
        <v>0</v>
      </c>
      <c r="O122" s="98">
        <v>0</v>
      </c>
      <c r="P122" s="100">
        <f>IF(O122=0,0,(O122*(115/113))+(66.3-70))</f>
        <v>0</v>
      </c>
      <c r="Q122" s="99"/>
      <c r="R122" s="100">
        <f>+P122+Q122</f>
        <v>0</v>
      </c>
      <c r="S122" s="99"/>
      <c r="T122" s="99"/>
      <c r="U122" s="115"/>
      <c r="V122" s="115"/>
      <c r="W122" s="99"/>
      <c r="X122" s="88"/>
      <c r="Y122" s="98"/>
      <c r="Z122" s="98"/>
      <c r="AA122" s="98"/>
      <c r="AB122" s="109"/>
      <c r="AC122" s="98"/>
      <c r="AD122" s="98"/>
      <c r="AE122" s="109"/>
      <c r="AF122" s="98"/>
      <c r="AG122" s="98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65"/>
      <c r="CR122" s="65"/>
      <c r="CS122" s="65"/>
      <c r="CT122" s="65"/>
    </row>
    <row r="123" spans="1:98" ht="15.75" customHeight="1" x14ac:dyDescent="0.25">
      <c r="A123" s="120">
        <f>A122+1</f>
        <v>115</v>
      </c>
      <c r="B123" s="99">
        <v>2025</v>
      </c>
      <c r="C123" s="99" t="s">
        <v>32</v>
      </c>
      <c r="D123" s="2" t="s">
        <v>328</v>
      </c>
      <c r="E123" s="120">
        <v>0</v>
      </c>
      <c r="F123" s="99"/>
      <c r="G123" s="115"/>
      <c r="H123" s="115"/>
      <c r="I123" s="115"/>
      <c r="J123" s="115"/>
      <c r="K123" s="115"/>
      <c r="L123" s="115">
        <v>10</v>
      </c>
      <c r="M123" s="99">
        <v>5</v>
      </c>
      <c r="N123" s="98">
        <v>16.399999999999999</v>
      </c>
      <c r="O123" s="98">
        <v>16.399999999999999</v>
      </c>
      <c r="P123" s="100">
        <f>IF(O123=0,0,(O123*(120/113))+(68.9-70))</f>
        <v>16.315929203539827</v>
      </c>
      <c r="Q123" s="99">
        <v>-4</v>
      </c>
      <c r="R123" s="100">
        <f>+P123+Q123</f>
        <v>12.315929203539827</v>
      </c>
      <c r="S123" s="99"/>
      <c r="T123" s="99"/>
      <c r="U123" s="146"/>
      <c r="V123" s="128"/>
      <c r="W123" s="99"/>
      <c r="X123" s="98"/>
      <c r="Y123" s="99"/>
      <c r="Z123" s="127"/>
      <c r="AA123" s="98"/>
      <c r="AB123" s="98"/>
      <c r="AC123" s="98"/>
      <c r="AD123" s="98"/>
      <c r="AE123" s="109"/>
      <c r="AF123" s="98"/>
      <c r="AG123" s="98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65"/>
      <c r="CR123" s="65"/>
      <c r="CS123" s="65"/>
      <c r="CT123" s="65"/>
    </row>
    <row r="124" spans="1:98" ht="15.75" customHeight="1" x14ac:dyDescent="0.25">
      <c r="A124" s="120">
        <f>A123+1</f>
        <v>116</v>
      </c>
      <c r="B124" s="99">
        <v>2025</v>
      </c>
      <c r="C124" s="99" t="s">
        <v>32</v>
      </c>
      <c r="D124" s="2" t="s">
        <v>136</v>
      </c>
      <c r="E124" s="120">
        <v>0</v>
      </c>
      <c r="F124" s="99"/>
      <c r="G124" s="115"/>
      <c r="H124" s="115"/>
      <c r="I124" s="115"/>
      <c r="J124" s="115"/>
      <c r="K124" s="115"/>
      <c r="L124" s="115">
        <v>10</v>
      </c>
      <c r="M124" s="99">
        <v>5</v>
      </c>
      <c r="N124" s="98">
        <v>16.399999999999999</v>
      </c>
      <c r="O124" s="98">
        <v>16.399999999999999</v>
      </c>
      <c r="P124" s="100">
        <f>IF(O124=0,0,(O124*(120/113))+(68.9-70))</f>
        <v>16.315929203539827</v>
      </c>
      <c r="Q124" s="99">
        <v>-4</v>
      </c>
      <c r="R124" s="100">
        <f>+P124+Q124</f>
        <v>12.315929203539827</v>
      </c>
      <c r="S124" s="99"/>
      <c r="T124" s="99"/>
      <c r="U124" s="146"/>
      <c r="V124" s="115"/>
      <c r="W124" s="99"/>
      <c r="X124" s="120"/>
      <c r="Y124" s="99"/>
      <c r="Z124" s="127"/>
      <c r="AA124" s="98"/>
      <c r="AB124" s="98"/>
      <c r="AC124" s="98"/>
      <c r="AD124" s="98"/>
      <c r="AE124" s="109"/>
      <c r="AF124" s="98"/>
      <c r="AG124" s="98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65"/>
      <c r="CR124" s="65"/>
      <c r="CS124" s="65"/>
      <c r="CT124" s="65"/>
    </row>
    <row r="125" spans="1:98" ht="15.75" customHeight="1" x14ac:dyDescent="0.25">
      <c r="A125" s="120">
        <f>A124+1</f>
        <v>117</v>
      </c>
      <c r="B125" s="99">
        <v>2025</v>
      </c>
      <c r="C125" s="99" t="s">
        <v>37</v>
      </c>
      <c r="D125" s="2" t="s">
        <v>137</v>
      </c>
      <c r="E125" s="120">
        <v>0</v>
      </c>
      <c r="F125" s="99"/>
      <c r="G125" s="115"/>
      <c r="H125" s="115"/>
      <c r="I125" s="115"/>
      <c r="J125" s="115"/>
      <c r="K125" s="115">
        <v>5</v>
      </c>
      <c r="L125" s="115">
        <v>5</v>
      </c>
      <c r="M125" s="99">
        <v>20</v>
      </c>
      <c r="N125" s="98">
        <v>22.9</v>
      </c>
      <c r="O125" s="98">
        <v>22.9</v>
      </c>
      <c r="P125" s="100">
        <f>IF(O125=0,0,(O125*(115/113))+(66.3-70))</f>
        <v>19.60530973451327</v>
      </c>
      <c r="Q125" s="99"/>
      <c r="R125" s="100">
        <f>+P125+Q125</f>
        <v>19.60530973451327</v>
      </c>
      <c r="S125" s="99"/>
      <c r="T125" s="99"/>
      <c r="U125" s="115"/>
      <c r="V125" s="115"/>
      <c r="W125" s="99"/>
      <c r="X125" s="120"/>
      <c r="Y125" s="99"/>
      <c r="Z125" s="127"/>
      <c r="AA125" s="98"/>
      <c r="AB125" s="98"/>
      <c r="AC125" s="98"/>
      <c r="AD125" s="98"/>
      <c r="AE125" s="109"/>
      <c r="AF125" s="98"/>
      <c r="AG125" s="98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65"/>
      <c r="CR125" s="65"/>
      <c r="CS125" s="65"/>
      <c r="CT125" s="65"/>
    </row>
    <row r="126" spans="1:98" ht="15.75" customHeight="1" x14ac:dyDescent="0.25">
      <c r="A126" s="120">
        <f>A125+1</f>
        <v>118</v>
      </c>
      <c r="B126" s="99">
        <v>2025</v>
      </c>
      <c r="C126" s="99" t="s">
        <v>37</v>
      </c>
      <c r="D126" s="2" t="s">
        <v>138</v>
      </c>
      <c r="E126" s="120">
        <v>0</v>
      </c>
      <c r="F126" s="99"/>
      <c r="G126" s="115"/>
      <c r="H126" s="115"/>
      <c r="I126" s="115"/>
      <c r="J126" s="115"/>
      <c r="K126" s="115"/>
      <c r="L126" s="115">
        <v>10</v>
      </c>
      <c r="M126" s="99">
        <v>5</v>
      </c>
      <c r="N126" s="98">
        <v>19.399999999999999</v>
      </c>
      <c r="O126" s="98">
        <v>19.399999999999999</v>
      </c>
      <c r="P126" s="100">
        <f>IF(O126=0,0,(O126*(115/113))+(66.3-70))</f>
        <v>16.043362831858403</v>
      </c>
      <c r="Q126" s="99">
        <v>-4</v>
      </c>
      <c r="R126" s="100">
        <f>+P126+Q126</f>
        <v>12.043362831858403</v>
      </c>
      <c r="S126" s="99"/>
      <c r="T126" s="99"/>
      <c r="U126" s="173"/>
      <c r="V126" s="128"/>
      <c r="W126" s="99"/>
      <c r="X126" s="120"/>
      <c r="Y126" s="99"/>
      <c r="Z126" s="127"/>
      <c r="AA126" s="98"/>
      <c r="AB126" s="98"/>
      <c r="AC126" s="98"/>
      <c r="AD126" s="98"/>
      <c r="AE126" s="109"/>
      <c r="AF126" s="98"/>
      <c r="AG126" s="98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65"/>
      <c r="CR126" s="65"/>
      <c r="CS126" s="65"/>
      <c r="CT126" s="65"/>
    </row>
    <row r="127" spans="1:98" ht="15.75" customHeight="1" x14ac:dyDescent="0.25">
      <c r="A127" s="120">
        <f>A126+1</f>
        <v>119</v>
      </c>
      <c r="B127" s="99"/>
      <c r="C127" s="99" t="s">
        <v>32</v>
      </c>
      <c r="D127" s="2" t="s">
        <v>139</v>
      </c>
      <c r="E127" s="120">
        <v>0</v>
      </c>
      <c r="F127" s="99"/>
      <c r="G127" s="115"/>
      <c r="H127" s="115"/>
      <c r="I127" s="115"/>
      <c r="J127" s="115"/>
      <c r="K127" s="115">
        <v>5</v>
      </c>
      <c r="L127" s="115">
        <v>5</v>
      </c>
      <c r="M127" s="99">
        <v>20</v>
      </c>
      <c r="N127" s="98">
        <v>18</v>
      </c>
      <c r="O127" s="98">
        <v>18</v>
      </c>
      <c r="P127" s="100">
        <f>IF(O127=0,0,(O127*(120/113))+(68.9-70))</f>
        <v>18.015044247787618</v>
      </c>
      <c r="Q127" s="99"/>
      <c r="R127" s="100">
        <f>+P127+Q127</f>
        <v>18.015044247787618</v>
      </c>
      <c r="S127" s="99"/>
      <c r="T127" s="99"/>
      <c r="U127" s="93"/>
      <c r="V127" s="115"/>
      <c r="W127" s="99"/>
      <c r="X127" s="120"/>
      <c r="Y127" s="99"/>
      <c r="Z127" s="127"/>
      <c r="AA127" s="98"/>
      <c r="AB127" s="98"/>
      <c r="AC127" s="98"/>
      <c r="AD127" s="98"/>
      <c r="AE127" s="109"/>
      <c r="AF127" s="98"/>
      <c r="AG127" s="98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65"/>
      <c r="CR127" s="65"/>
      <c r="CS127" s="65"/>
      <c r="CT127" s="65"/>
    </row>
    <row r="128" spans="1:98" ht="15.75" customHeight="1" x14ac:dyDescent="0.25">
      <c r="A128" s="120">
        <f>A127+1</f>
        <v>120</v>
      </c>
      <c r="B128" s="99">
        <v>2025</v>
      </c>
      <c r="C128" s="99" t="s">
        <v>37</v>
      </c>
      <c r="D128" s="2" t="s">
        <v>140</v>
      </c>
      <c r="E128" s="120">
        <v>0</v>
      </c>
      <c r="F128" s="99"/>
      <c r="G128" s="115"/>
      <c r="H128" s="115"/>
      <c r="I128" s="115"/>
      <c r="J128" s="115"/>
      <c r="K128" s="115">
        <v>5</v>
      </c>
      <c r="L128" s="115">
        <v>5</v>
      </c>
      <c r="M128" s="99">
        <v>7</v>
      </c>
      <c r="N128" s="98">
        <v>19.5</v>
      </c>
      <c r="O128" s="98">
        <v>19.5</v>
      </c>
      <c r="P128" s="100">
        <f>IF(O128=0,0,(O128*(115/113))+(66.3-70))</f>
        <v>16.145132743362829</v>
      </c>
      <c r="Q128" s="99"/>
      <c r="R128" s="100">
        <f>+P128+Q128</f>
        <v>16.145132743362829</v>
      </c>
      <c r="S128" s="113"/>
      <c r="T128" s="99"/>
      <c r="U128" s="115"/>
      <c r="V128" s="115"/>
      <c r="W128" s="99"/>
      <c r="X128" s="120"/>
      <c r="Y128" s="99"/>
      <c r="Z128" s="127"/>
      <c r="AA128" s="98"/>
      <c r="AB128" s="98"/>
      <c r="AC128" s="98"/>
      <c r="AD128" s="98"/>
      <c r="AE128" s="109"/>
      <c r="AF128" s="98"/>
      <c r="AG128" s="98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65"/>
      <c r="CR128" s="65"/>
      <c r="CS128" s="65"/>
      <c r="CT128" s="65"/>
    </row>
    <row r="129" spans="1:98" ht="15.75" customHeight="1" x14ac:dyDescent="0.25">
      <c r="A129" s="120">
        <f>A128+1</f>
        <v>121</v>
      </c>
      <c r="B129" s="99">
        <v>2025</v>
      </c>
      <c r="C129" s="99" t="s">
        <v>32</v>
      </c>
      <c r="D129" s="2" t="s">
        <v>141</v>
      </c>
      <c r="E129" s="120">
        <v>0</v>
      </c>
      <c r="F129" s="99"/>
      <c r="G129" s="115"/>
      <c r="H129" s="115"/>
      <c r="I129" s="115"/>
      <c r="J129" s="115"/>
      <c r="K129" s="115">
        <v>5</v>
      </c>
      <c r="L129" s="115">
        <v>5</v>
      </c>
      <c r="M129" s="99">
        <v>6</v>
      </c>
      <c r="N129" s="98">
        <v>5.9</v>
      </c>
      <c r="O129" s="98">
        <v>5.9</v>
      </c>
      <c r="P129" s="100">
        <f>IF(O129=0,0,(O129*(120/113))+(68.9-70))</f>
        <v>5.1654867256637234</v>
      </c>
      <c r="Q129" s="99"/>
      <c r="R129" s="100">
        <f>+P129+Q129</f>
        <v>5.1654867256637234</v>
      </c>
      <c r="S129" s="113"/>
      <c r="T129" s="99"/>
      <c r="U129" s="122"/>
      <c r="V129" s="115"/>
      <c r="W129" s="102"/>
      <c r="X129" s="120"/>
      <c r="Y129" s="99"/>
      <c r="Z129" s="127"/>
      <c r="AA129" s="98"/>
      <c r="AB129" s="98"/>
      <c r="AC129" s="98"/>
      <c r="AD129" s="98"/>
      <c r="AE129" s="109"/>
      <c r="AF129" s="98"/>
      <c r="AG129" s="98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65"/>
      <c r="CR129" s="65"/>
      <c r="CS129" s="65"/>
      <c r="CT129" s="65"/>
    </row>
    <row r="130" spans="1:98" ht="15.75" customHeight="1" x14ac:dyDescent="0.25">
      <c r="A130" s="120">
        <f>A129+1</f>
        <v>122</v>
      </c>
      <c r="B130" s="99">
        <v>2025</v>
      </c>
      <c r="C130" s="99" t="s">
        <v>37</v>
      </c>
      <c r="D130" s="2" t="s">
        <v>142</v>
      </c>
      <c r="E130" s="120">
        <v>0</v>
      </c>
      <c r="F130" s="99"/>
      <c r="G130" s="115"/>
      <c r="H130" s="115"/>
      <c r="I130" s="115"/>
      <c r="J130" s="115"/>
      <c r="K130" s="115">
        <v>5</v>
      </c>
      <c r="L130" s="115">
        <v>5</v>
      </c>
      <c r="M130" s="99">
        <v>20</v>
      </c>
      <c r="N130" s="98">
        <v>19.600000000000001</v>
      </c>
      <c r="O130" s="98">
        <v>19.600000000000001</v>
      </c>
      <c r="P130" s="100">
        <f>IF(O130=0,0,(O130*(115/113))+(66.3-70))</f>
        <v>16.246902654867256</v>
      </c>
      <c r="Q130" s="99"/>
      <c r="R130" s="100">
        <f>+P130+Q130</f>
        <v>16.246902654867256</v>
      </c>
      <c r="S130" s="113"/>
      <c r="T130" s="99"/>
      <c r="U130" s="115"/>
      <c r="V130" s="115"/>
      <c r="W130" s="99"/>
      <c r="X130" s="99"/>
      <c r="Y130" s="99"/>
      <c r="Z130" s="127"/>
      <c r="AA130" s="98"/>
      <c r="AB130" s="98"/>
      <c r="AC130" s="98"/>
      <c r="AD130" s="98"/>
      <c r="AE130" s="109"/>
      <c r="AF130" s="98"/>
      <c r="AG130" s="98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65"/>
      <c r="CR130" s="65"/>
      <c r="CS130" s="65"/>
      <c r="CT130" s="65"/>
    </row>
    <row r="131" spans="1:98" ht="15.75" customHeight="1" x14ac:dyDescent="0.25">
      <c r="A131" s="120">
        <f>A130+1</f>
        <v>123</v>
      </c>
      <c r="B131" s="99">
        <v>2025</v>
      </c>
      <c r="C131" s="99" t="s">
        <v>37</v>
      </c>
      <c r="D131" s="65" t="s">
        <v>143</v>
      </c>
      <c r="E131" s="120">
        <v>5</v>
      </c>
      <c r="F131" s="99"/>
      <c r="G131" s="115"/>
      <c r="H131" s="115"/>
      <c r="I131" s="115"/>
      <c r="J131" s="115"/>
      <c r="K131" s="115">
        <v>5</v>
      </c>
      <c r="L131" s="115">
        <v>5</v>
      </c>
      <c r="M131" s="113">
        <v>20</v>
      </c>
      <c r="N131" s="98">
        <v>22.7</v>
      </c>
      <c r="O131" s="98">
        <v>22.7</v>
      </c>
      <c r="P131" s="100">
        <f>IF(O131=0,0,(O131*(115/113))+(66.3-70))</f>
        <v>19.40176991150442</v>
      </c>
      <c r="Q131" s="113"/>
      <c r="R131" s="100">
        <f>+P131+Q131</f>
        <v>19.40176991150442</v>
      </c>
      <c r="S131" s="113"/>
      <c r="T131" s="99"/>
      <c r="U131" s="115"/>
      <c r="V131" s="115"/>
      <c r="W131" s="99"/>
      <c r="X131" s="120"/>
      <c r="Y131" s="99"/>
      <c r="Z131" s="127"/>
      <c r="AA131" s="98"/>
      <c r="AB131" s="98"/>
      <c r="AC131" s="98"/>
      <c r="AD131" s="98"/>
      <c r="AE131" s="109"/>
      <c r="AF131" s="98"/>
      <c r="AG131" s="98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65"/>
      <c r="CR131" s="65"/>
      <c r="CS131" s="65"/>
      <c r="CT131" s="65"/>
    </row>
    <row r="132" spans="1:98" ht="15.75" customHeight="1" x14ac:dyDescent="0.25">
      <c r="A132" s="120">
        <f>A131+1</f>
        <v>124</v>
      </c>
      <c r="B132" s="99"/>
      <c r="C132" s="99" t="s">
        <v>32</v>
      </c>
      <c r="D132" s="65" t="s">
        <v>144</v>
      </c>
      <c r="E132" s="120">
        <v>0</v>
      </c>
      <c r="F132" s="99"/>
      <c r="G132" s="115"/>
      <c r="H132" s="115"/>
      <c r="I132" s="115"/>
      <c r="J132" s="115"/>
      <c r="K132" s="115">
        <v>5</v>
      </c>
      <c r="L132" s="115"/>
      <c r="M132" s="113">
        <v>20</v>
      </c>
      <c r="N132" s="98">
        <v>20.399999999999999</v>
      </c>
      <c r="O132" s="98">
        <v>20.399999999999999</v>
      </c>
      <c r="P132" s="100">
        <f>IF(O132=0,0,(O132*(120/113))+(68.9-70))</f>
        <v>20.563716814159299</v>
      </c>
      <c r="Q132" s="113"/>
      <c r="R132" s="100">
        <f>+P132+Q132</f>
        <v>20.563716814159299</v>
      </c>
      <c r="S132" s="99"/>
      <c r="T132" s="99"/>
      <c r="U132" s="115"/>
      <c r="V132" s="122"/>
      <c r="W132" s="98"/>
      <c r="X132" s="99"/>
      <c r="Y132" s="99"/>
      <c r="Z132" s="127"/>
      <c r="AA132" s="98"/>
      <c r="AB132" s="98"/>
      <c r="AC132" s="98"/>
      <c r="AD132" s="98"/>
      <c r="AE132" s="109"/>
      <c r="AF132" s="98"/>
      <c r="AG132" s="98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65"/>
      <c r="CR132" s="65"/>
      <c r="CS132" s="65"/>
      <c r="CT132" s="65"/>
    </row>
    <row r="133" spans="1:98" ht="15.75" customHeight="1" x14ac:dyDescent="0.25">
      <c r="A133" s="120">
        <f>A132+1</f>
        <v>125</v>
      </c>
      <c r="B133" s="99">
        <v>2025</v>
      </c>
      <c r="C133" s="99" t="s">
        <v>32</v>
      </c>
      <c r="D133" s="2" t="s">
        <v>145</v>
      </c>
      <c r="E133" s="120">
        <v>3</v>
      </c>
      <c r="F133" s="99"/>
      <c r="G133" s="115"/>
      <c r="H133" s="142"/>
      <c r="I133" s="115"/>
      <c r="J133" s="115"/>
      <c r="K133" s="115">
        <v>5</v>
      </c>
      <c r="L133" s="115">
        <v>5</v>
      </c>
      <c r="M133" s="99">
        <v>20</v>
      </c>
      <c r="N133" s="98">
        <v>9.3000000000000007</v>
      </c>
      <c r="O133" s="98">
        <v>9.3000000000000007</v>
      </c>
      <c r="P133" s="100">
        <f>IF(O133=0,0,(O133*(120/113))+(68.9-70))</f>
        <v>8.7761061946902732</v>
      </c>
      <c r="Q133" s="99"/>
      <c r="R133" s="100">
        <f>+P133+Q133</f>
        <v>8.7761061946902732</v>
      </c>
      <c r="S133" s="99"/>
      <c r="T133" s="99"/>
      <c r="U133" s="115"/>
      <c r="V133" s="128"/>
      <c r="W133" s="99"/>
      <c r="X133" s="99"/>
      <c r="Y133" s="99"/>
      <c r="Z133" s="127"/>
      <c r="AA133" s="98"/>
      <c r="AB133" s="98"/>
      <c r="AC133" s="98"/>
      <c r="AD133" s="98"/>
      <c r="AE133" s="109"/>
      <c r="AF133" s="98"/>
      <c r="AG133" s="98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65"/>
      <c r="CR133" s="65"/>
      <c r="CS133" s="65"/>
      <c r="CT133" s="65"/>
    </row>
    <row r="134" spans="1:98" ht="15.75" customHeight="1" x14ac:dyDescent="0.25">
      <c r="A134" s="120">
        <f>A133+1</f>
        <v>126</v>
      </c>
      <c r="B134" s="99">
        <v>2025</v>
      </c>
      <c r="C134" s="99" t="s">
        <v>32</v>
      </c>
      <c r="D134" s="2" t="s">
        <v>146</v>
      </c>
      <c r="E134" s="120">
        <v>0</v>
      </c>
      <c r="F134" s="99"/>
      <c r="G134" s="115"/>
      <c r="H134" s="142"/>
      <c r="I134" s="115"/>
      <c r="J134" s="115"/>
      <c r="K134" s="115">
        <v>5</v>
      </c>
      <c r="L134" s="115">
        <v>5</v>
      </c>
      <c r="M134" s="99">
        <v>20</v>
      </c>
      <c r="N134" s="98">
        <v>9.4</v>
      </c>
      <c r="O134" s="98">
        <v>9.4</v>
      </c>
      <c r="P134" s="100">
        <f>IF(O134=0,0,(O134*(120/113))+(68.9-70))</f>
        <v>8.8823008849557592</v>
      </c>
      <c r="Q134" s="99"/>
      <c r="R134" s="100">
        <f>+P134+Q134</f>
        <v>8.8823008849557592</v>
      </c>
      <c r="S134" s="99"/>
      <c r="T134" s="99"/>
      <c r="U134" s="128"/>
      <c r="V134" s="128"/>
      <c r="W134" s="102"/>
      <c r="X134" s="120"/>
      <c r="Y134" s="99"/>
      <c r="Z134" s="127"/>
      <c r="AA134" s="98"/>
      <c r="AB134" s="98"/>
      <c r="AC134" s="98"/>
      <c r="AD134" s="98"/>
      <c r="AE134" s="109"/>
      <c r="AF134" s="98"/>
      <c r="AG134" s="98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65"/>
      <c r="CR134" s="65"/>
      <c r="CS134" s="65"/>
      <c r="CT134" s="65"/>
    </row>
    <row r="135" spans="1:98" ht="15.75" customHeight="1" x14ac:dyDescent="0.25">
      <c r="A135" s="120">
        <f>A134+1</f>
        <v>127</v>
      </c>
      <c r="B135" s="99">
        <v>2025</v>
      </c>
      <c r="C135" s="99" t="s">
        <v>32</v>
      </c>
      <c r="D135" s="2" t="s">
        <v>147</v>
      </c>
      <c r="E135" s="120">
        <v>8</v>
      </c>
      <c r="F135" s="99"/>
      <c r="G135" s="115"/>
      <c r="H135" s="115"/>
      <c r="I135" s="115"/>
      <c r="J135" s="115"/>
      <c r="K135" s="115">
        <v>5</v>
      </c>
      <c r="L135" s="115">
        <v>5</v>
      </c>
      <c r="M135" s="99">
        <v>20</v>
      </c>
      <c r="N135" s="98">
        <v>4.5999999999999996</v>
      </c>
      <c r="O135" s="98">
        <v>4.8</v>
      </c>
      <c r="P135" s="100">
        <f>IF(O135=0,0,(O135*(120/113))+(68.9-70))</f>
        <v>3.9973451327433684</v>
      </c>
      <c r="Q135" s="99"/>
      <c r="R135" s="100">
        <f>+P135+Q135</f>
        <v>3.9973451327433684</v>
      </c>
      <c r="S135" s="99"/>
      <c r="T135" s="99"/>
      <c r="U135" s="115"/>
      <c r="V135" s="115"/>
      <c r="W135" s="102"/>
      <c r="X135" s="120"/>
      <c r="Y135" s="99"/>
      <c r="Z135" s="127"/>
      <c r="AA135" s="98"/>
      <c r="AB135" s="98"/>
      <c r="AC135" s="98"/>
      <c r="AD135" s="98"/>
      <c r="AE135" s="109"/>
      <c r="AF135" s="98"/>
      <c r="AG135" s="98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65"/>
      <c r="CR135" s="65"/>
      <c r="CS135" s="65"/>
      <c r="CT135" s="65"/>
    </row>
    <row r="136" spans="1:98" ht="15.75" customHeight="1" x14ac:dyDescent="0.25">
      <c r="A136" s="120">
        <f>A135+1</f>
        <v>128</v>
      </c>
      <c r="B136" s="99">
        <v>2025</v>
      </c>
      <c r="C136" s="99" t="s">
        <v>32</v>
      </c>
      <c r="D136" s="2" t="s">
        <v>148</v>
      </c>
      <c r="E136" s="120">
        <v>0</v>
      </c>
      <c r="F136" s="99"/>
      <c r="G136" s="115"/>
      <c r="H136" s="115"/>
      <c r="I136" s="115"/>
      <c r="J136" s="115"/>
      <c r="K136" s="115"/>
      <c r="L136" s="115">
        <v>10</v>
      </c>
      <c r="M136" s="99">
        <v>20</v>
      </c>
      <c r="N136" s="98">
        <v>3.9</v>
      </c>
      <c r="O136" s="98">
        <v>3.9</v>
      </c>
      <c r="P136" s="100">
        <f>IF(O136=0,0,(O136*(120/113))+(68.9-70))</f>
        <v>3.0415929203539882</v>
      </c>
      <c r="Q136" s="99"/>
      <c r="R136" s="100">
        <f>+P136+Q136</f>
        <v>3.0415929203539882</v>
      </c>
      <c r="S136" s="99"/>
      <c r="T136" s="113"/>
      <c r="U136" s="115"/>
      <c r="V136" s="115"/>
      <c r="W136" s="99"/>
      <c r="X136" s="120"/>
      <c r="Y136" s="99"/>
      <c r="Z136" s="127"/>
      <c r="AA136" s="98"/>
      <c r="AB136" s="98"/>
      <c r="AC136" s="98"/>
      <c r="AD136" s="98"/>
      <c r="AE136" s="109"/>
      <c r="AF136" s="98"/>
      <c r="AG136" s="98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65"/>
      <c r="CR136" s="65"/>
      <c r="CS136" s="65"/>
      <c r="CT136" s="65"/>
    </row>
    <row r="137" spans="1:98" ht="15.75" customHeight="1" x14ac:dyDescent="0.25">
      <c r="A137" s="120">
        <f>A136+1</f>
        <v>129</v>
      </c>
      <c r="B137" s="113">
        <v>2025</v>
      </c>
      <c r="C137" s="99" t="s">
        <v>32</v>
      </c>
      <c r="D137" s="2" t="s">
        <v>149</v>
      </c>
      <c r="E137" s="120">
        <v>3</v>
      </c>
      <c r="F137" s="113"/>
      <c r="G137" s="115"/>
      <c r="H137" s="115"/>
      <c r="I137" s="115"/>
      <c r="J137" s="115"/>
      <c r="K137" s="115">
        <v>5</v>
      </c>
      <c r="L137" s="115">
        <v>5</v>
      </c>
      <c r="M137" s="99">
        <v>20</v>
      </c>
      <c r="N137" s="98">
        <v>12.7</v>
      </c>
      <c r="O137" s="98">
        <v>12.7</v>
      </c>
      <c r="P137" s="100">
        <f>IF(O137=0,0,(O137*(120/113))+(68.9-70))</f>
        <v>12.38672566371682</v>
      </c>
      <c r="Q137" s="99"/>
      <c r="R137" s="100">
        <f>+P137+Q137</f>
        <v>12.38672566371682</v>
      </c>
      <c r="S137" s="99"/>
      <c r="T137" s="113"/>
      <c r="U137" s="115"/>
      <c r="V137" s="115"/>
      <c r="W137" s="99"/>
      <c r="X137" s="120"/>
      <c r="Y137" s="99"/>
      <c r="Z137" s="127"/>
      <c r="AA137" s="98"/>
      <c r="AB137" s="98"/>
      <c r="AC137" s="98"/>
      <c r="AD137" s="98"/>
      <c r="AE137" s="109"/>
      <c r="AF137" s="98"/>
      <c r="AG137" s="98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65"/>
      <c r="CR137" s="65"/>
      <c r="CS137" s="65"/>
      <c r="CT137" s="65"/>
    </row>
    <row r="138" spans="1:98" ht="15.75" customHeight="1" x14ac:dyDescent="0.25">
      <c r="A138" s="120">
        <f>A137+1</f>
        <v>130</v>
      </c>
      <c r="B138" s="99">
        <v>2025</v>
      </c>
      <c r="C138" s="99" t="s">
        <v>32</v>
      </c>
      <c r="D138" s="2" t="s">
        <v>150</v>
      </c>
      <c r="E138" s="120">
        <v>0</v>
      </c>
      <c r="F138" s="99"/>
      <c r="G138" s="115"/>
      <c r="H138" s="115"/>
      <c r="I138" s="115"/>
      <c r="J138" s="115"/>
      <c r="K138" s="115">
        <v>5</v>
      </c>
      <c r="L138" s="115">
        <v>5</v>
      </c>
      <c r="M138" s="99">
        <v>6</v>
      </c>
      <c r="N138" s="98">
        <v>20.6</v>
      </c>
      <c r="O138" s="98">
        <v>20.6</v>
      </c>
      <c r="P138" s="100">
        <f>IF(O138=0,0,(O138*(120/113))+(68.9-70))</f>
        <v>20.776106194690275</v>
      </c>
      <c r="Q138" s="99"/>
      <c r="R138" s="100">
        <f>+P138+Q138</f>
        <v>20.776106194690275</v>
      </c>
      <c r="S138" s="99"/>
      <c r="T138" s="113"/>
      <c r="U138" s="115"/>
      <c r="V138" s="128"/>
      <c r="W138" s="99"/>
      <c r="X138" s="102"/>
      <c r="Y138" s="99"/>
      <c r="Z138" s="127"/>
      <c r="AA138" s="98"/>
      <c r="AB138" s="98"/>
      <c r="AC138" s="98"/>
      <c r="AD138" s="98"/>
      <c r="AE138" s="109"/>
      <c r="AF138" s="98"/>
      <c r="AG138" s="98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65"/>
      <c r="CR138" s="65"/>
      <c r="CS138" s="65"/>
      <c r="CT138" s="65"/>
    </row>
    <row r="139" spans="1:98" ht="15.75" customHeight="1" x14ac:dyDescent="0.25">
      <c r="A139" s="120">
        <f>A138+1</f>
        <v>131</v>
      </c>
      <c r="B139" s="99">
        <v>2025</v>
      </c>
      <c r="C139" s="99" t="s">
        <v>32</v>
      </c>
      <c r="D139" s="2" t="s">
        <v>151</v>
      </c>
      <c r="E139" s="120">
        <v>0</v>
      </c>
      <c r="F139" s="99"/>
      <c r="G139" s="115"/>
      <c r="H139" s="115"/>
      <c r="I139" s="115"/>
      <c r="J139" s="115"/>
      <c r="K139" s="115">
        <v>5</v>
      </c>
      <c r="L139" s="115">
        <v>5</v>
      </c>
      <c r="M139" s="99">
        <v>7</v>
      </c>
      <c r="N139" s="98">
        <v>19.5</v>
      </c>
      <c r="O139" s="98">
        <v>19.5</v>
      </c>
      <c r="P139" s="100">
        <f>IF(O139=0,0,(O139*(120/113))+(68.9-70))</f>
        <v>19.607964601769918</v>
      </c>
      <c r="Q139" s="99"/>
      <c r="R139" s="100">
        <f>+P139+Q139</f>
        <v>19.607964601769918</v>
      </c>
      <c r="S139" s="99"/>
      <c r="T139" s="99"/>
      <c r="U139" s="115"/>
      <c r="V139" s="128"/>
      <c r="W139" s="99"/>
      <c r="X139" s="99"/>
      <c r="Y139" s="99"/>
      <c r="Z139" s="127"/>
      <c r="AA139" s="98"/>
      <c r="AB139" s="98"/>
      <c r="AC139" s="98"/>
      <c r="AD139" s="98"/>
      <c r="AE139" s="109"/>
      <c r="AF139" s="98"/>
      <c r="AG139" s="98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65"/>
      <c r="CR139" s="65"/>
      <c r="CS139" s="65"/>
      <c r="CT139" s="65"/>
    </row>
    <row r="140" spans="1:98" ht="15.75" customHeight="1" x14ac:dyDescent="0.25">
      <c r="A140" s="120">
        <f>A139+1</f>
        <v>132</v>
      </c>
      <c r="B140" s="99">
        <v>2025</v>
      </c>
      <c r="C140" s="99" t="s">
        <v>37</v>
      </c>
      <c r="D140" s="98" t="s">
        <v>357</v>
      </c>
      <c r="E140" s="120">
        <v>0</v>
      </c>
      <c r="F140" s="99"/>
      <c r="G140" s="115"/>
      <c r="H140" s="115"/>
      <c r="I140" s="115"/>
      <c r="J140" s="115"/>
      <c r="K140" s="115"/>
      <c r="L140" s="115"/>
      <c r="M140" s="99">
        <v>5</v>
      </c>
      <c r="N140" s="98">
        <v>0</v>
      </c>
      <c r="O140" s="98">
        <v>23.9</v>
      </c>
      <c r="P140" s="100">
        <f>IF(O140=0,0,(O140*(115/113))+(66.3-70))</f>
        <v>20.623008849557518</v>
      </c>
      <c r="Q140" s="99">
        <v>-4</v>
      </c>
      <c r="R140" s="100">
        <f>+P140+Q140</f>
        <v>16.623008849557518</v>
      </c>
      <c r="S140" s="99"/>
      <c r="T140" s="99"/>
      <c r="U140" s="115"/>
      <c r="V140" s="128"/>
      <c r="W140" s="132"/>
      <c r="X140" s="99"/>
      <c r="Y140" s="99"/>
      <c r="Z140" s="127"/>
      <c r="AA140" s="98"/>
      <c r="AB140" s="98"/>
      <c r="AC140" s="98"/>
      <c r="AD140" s="98"/>
      <c r="AE140" s="109"/>
      <c r="AF140" s="98"/>
      <c r="AG140" s="98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65"/>
      <c r="CR140" s="65"/>
      <c r="CS140" s="65"/>
      <c r="CT140" s="65"/>
    </row>
    <row r="141" spans="1:98" ht="15.75" customHeight="1" x14ac:dyDescent="0.25">
      <c r="A141" s="120">
        <f>A140+1</f>
        <v>133</v>
      </c>
      <c r="B141" s="99"/>
      <c r="C141" s="99" t="s">
        <v>37</v>
      </c>
      <c r="D141" s="2" t="s">
        <v>152</v>
      </c>
      <c r="E141" s="120">
        <v>0</v>
      </c>
      <c r="F141" s="99"/>
      <c r="G141" s="115"/>
      <c r="H141" s="115"/>
      <c r="I141" s="115"/>
      <c r="J141" s="115"/>
      <c r="K141" s="115">
        <v>5</v>
      </c>
      <c r="L141" s="115"/>
      <c r="M141" s="99">
        <v>20</v>
      </c>
      <c r="N141" s="98">
        <v>18.3</v>
      </c>
      <c r="O141" s="98">
        <v>18.3</v>
      </c>
      <c r="P141" s="100">
        <f>IF(O141=0,0,(O141*(115/113))+(66.3-70))</f>
        <v>14.923893805309731</v>
      </c>
      <c r="Q141" s="99"/>
      <c r="R141" s="100">
        <f>+P141+Q141</f>
        <v>14.923893805309731</v>
      </c>
      <c r="S141" s="99"/>
      <c r="T141" s="99"/>
      <c r="U141" s="128"/>
      <c r="V141" s="128"/>
      <c r="W141" s="99"/>
      <c r="X141" s="99"/>
      <c r="Y141" s="99"/>
      <c r="Z141" s="127"/>
      <c r="AA141" s="98"/>
      <c r="AB141" s="98"/>
      <c r="AC141" s="98"/>
      <c r="AD141" s="98"/>
      <c r="AE141" s="109"/>
      <c r="AF141" s="98"/>
      <c r="AG141" s="98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65"/>
      <c r="CR141" s="65"/>
      <c r="CS141" s="65"/>
      <c r="CT141" s="65"/>
    </row>
    <row r="142" spans="1:98" ht="15.75" customHeight="1" x14ac:dyDescent="0.25">
      <c r="A142" s="120">
        <f>A141+1</f>
        <v>134</v>
      </c>
      <c r="B142" s="99">
        <v>2025</v>
      </c>
      <c r="C142" s="99" t="s">
        <v>32</v>
      </c>
      <c r="D142" s="2" t="s">
        <v>153</v>
      </c>
      <c r="E142" s="120">
        <v>6</v>
      </c>
      <c r="F142" s="99"/>
      <c r="G142" s="115"/>
      <c r="H142" s="115"/>
      <c r="I142" s="115"/>
      <c r="J142" s="115"/>
      <c r="K142" s="115">
        <v>5</v>
      </c>
      <c r="L142" s="115">
        <v>5</v>
      </c>
      <c r="M142" s="99">
        <v>20</v>
      </c>
      <c r="N142" s="98">
        <v>9.6</v>
      </c>
      <c r="O142" s="98">
        <v>9.6</v>
      </c>
      <c r="P142" s="100">
        <f>IF(O142=0,0,(O142*(120/113))+(68.9-70))</f>
        <v>9.0946902654867312</v>
      </c>
      <c r="Q142" s="99"/>
      <c r="R142" s="100">
        <f>+P142+Q142</f>
        <v>9.0946902654867312</v>
      </c>
      <c r="S142" s="99"/>
      <c r="T142" s="99"/>
      <c r="U142" s="115"/>
      <c r="V142" s="115"/>
      <c r="W142" s="147"/>
      <c r="X142" s="147"/>
      <c r="Y142" s="147"/>
      <c r="Z142" s="127"/>
      <c r="AA142" s="98"/>
      <c r="AB142" s="98"/>
      <c r="AC142" s="98"/>
      <c r="AD142" s="98"/>
      <c r="AE142" s="109"/>
      <c r="AF142" s="98"/>
      <c r="AG142" s="98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65"/>
      <c r="CR142" s="65"/>
      <c r="CS142" s="65"/>
      <c r="CT142" s="65"/>
    </row>
    <row r="143" spans="1:98" ht="15.75" customHeight="1" x14ac:dyDescent="0.25">
      <c r="A143" s="120">
        <f>A142+1</f>
        <v>135</v>
      </c>
      <c r="B143" s="99">
        <v>2025</v>
      </c>
      <c r="C143" s="99" t="s">
        <v>32</v>
      </c>
      <c r="D143" s="2" t="s">
        <v>154</v>
      </c>
      <c r="E143" s="120">
        <v>4</v>
      </c>
      <c r="F143" s="99"/>
      <c r="G143" s="115"/>
      <c r="H143" s="115"/>
      <c r="I143" s="115"/>
      <c r="J143" s="115"/>
      <c r="K143" s="115">
        <v>5</v>
      </c>
      <c r="L143" s="115">
        <v>5</v>
      </c>
      <c r="M143" s="99">
        <v>17</v>
      </c>
      <c r="N143" s="98">
        <v>15.6</v>
      </c>
      <c r="O143" s="98">
        <v>15.2</v>
      </c>
      <c r="P143" s="100">
        <f>IF(O143=0,0,(O143*(120/113))+(68.9-70))</f>
        <v>15.041592920353988</v>
      </c>
      <c r="Q143" s="99"/>
      <c r="R143" s="100">
        <f>+P143+Q143</f>
        <v>15.041592920353988</v>
      </c>
      <c r="S143" s="99"/>
      <c r="T143" s="99"/>
      <c r="U143" s="115"/>
      <c r="V143" s="128"/>
      <c r="W143" s="174"/>
      <c r="X143" s="147"/>
      <c r="Y143" s="147"/>
      <c r="Z143" s="127"/>
      <c r="AA143" s="98"/>
      <c r="AB143" s="98"/>
      <c r="AC143" s="98"/>
      <c r="AD143" s="98"/>
      <c r="AE143" s="109"/>
      <c r="AF143" s="98"/>
      <c r="AG143" s="98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65"/>
      <c r="CR143" s="65"/>
      <c r="CS143" s="65"/>
      <c r="CT143" s="65"/>
    </row>
    <row r="144" spans="1:98" ht="15.75" customHeight="1" x14ac:dyDescent="0.25">
      <c r="A144" s="120">
        <f>A143+1</f>
        <v>136</v>
      </c>
      <c r="B144" s="99">
        <v>2025</v>
      </c>
      <c r="C144" s="99" t="s">
        <v>37</v>
      </c>
      <c r="D144" s="2" t="s">
        <v>155</v>
      </c>
      <c r="E144" s="120">
        <v>0</v>
      </c>
      <c r="F144" s="99"/>
      <c r="G144" s="115"/>
      <c r="H144" s="115"/>
      <c r="I144" s="115"/>
      <c r="J144" s="115"/>
      <c r="K144" s="115">
        <v>5</v>
      </c>
      <c r="L144" s="115">
        <v>5</v>
      </c>
      <c r="M144" s="99">
        <v>20</v>
      </c>
      <c r="N144" s="98">
        <v>14.2</v>
      </c>
      <c r="O144" s="98">
        <v>14.2</v>
      </c>
      <c r="P144" s="100">
        <f>IF(O144=0,0,(O144*(115/113))+(66.3-70))</f>
        <v>10.751327433628315</v>
      </c>
      <c r="Q144" s="99"/>
      <c r="R144" s="100">
        <f>+P144+Q144</f>
        <v>10.751327433628315</v>
      </c>
      <c r="S144" s="99"/>
      <c r="T144" s="99"/>
      <c r="U144" s="115"/>
      <c r="V144" s="128"/>
      <c r="W144" s="99"/>
      <c r="X144" s="99"/>
      <c r="Y144" s="113"/>
      <c r="Z144" s="127"/>
      <c r="AA144" s="98"/>
      <c r="AB144" s="98"/>
      <c r="AC144" s="98"/>
      <c r="AD144" s="98"/>
      <c r="AE144" s="109"/>
      <c r="AF144" s="98"/>
      <c r="AG144" s="98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65"/>
      <c r="CR144" s="65"/>
      <c r="CS144" s="65"/>
      <c r="CT144" s="65"/>
    </row>
    <row r="145" spans="1:98" ht="15.75" customHeight="1" x14ac:dyDescent="0.25">
      <c r="A145" s="120">
        <f>A144+1</f>
        <v>137</v>
      </c>
      <c r="B145" s="99">
        <v>2025</v>
      </c>
      <c r="C145" s="99" t="s">
        <v>32</v>
      </c>
      <c r="D145" s="2" t="s">
        <v>156</v>
      </c>
      <c r="E145" s="120">
        <v>7</v>
      </c>
      <c r="F145" s="99"/>
      <c r="G145" s="115"/>
      <c r="H145" s="115"/>
      <c r="I145" s="115"/>
      <c r="J145" s="115"/>
      <c r="K145" s="115"/>
      <c r="L145" s="115">
        <v>10</v>
      </c>
      <c r="M145" s="99">
        <v>20</v>
      </c>
      <c r="N145" s="98">
        <v>32.6</v>
      </c>
      <c r="O145" s="98">
        <v>32.4</v>
      </c>
      <c r="P145" s="100">
        <f>IF(O145=0,0,(O145*(120/113))+(68.9-70))</f>
        <v>33.307079646017705</v>
      </c>
      <c r="Q145" s="99"/>
      <c r="R145" s="100">
        <f>+P145+Q145</f>
        <v>33.307079646017705</v>
      </c>
      <c r="S145" s="99"/>
      <c r="T145" s="99"/>
      <c r="U145" s="122"/>
      <c r="V145" s="115"/>
      <c r="W145" s="99"/>
      <c r="X145" s="99"/>
      <c r="Y145" s="99"/>
      <c r="Z145" s="127"/>
      <c r="AA145" s="98"/>
      <c r="AB145" s="98"/>
      <c r="AC145" s="98"/>
      <c r="AD145" s="98"/>
      <c r="AE145" s="109"/>
      <c r="AF145" s="98"/>
      <c r="AG145" s="98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65"/>
      <c r="CR145" s="65"/>
      <c r="CS145" s="65"/>
      <c r="CT145" s="65"/>
    </row>
    <row r="146" spans="1:98" ht="15.75" customHeight="1" x14ac:dyDescent="0.25">
      <c r="A146" s="120">
        <f>A145+1</f>
        <v>138</v>
      </c>
      <c r="B146" s="99">
        <v>2025</v>
      </c>
      <c r="C146" s="99" t="s">
        <v>37</v>
      </c>
      <c r="D146" s="2" t="s">
        <v>157</v>
      </c>
      <c r="E146" s="120">
        <v>1</v>
      </c>
      <c r="F146" s="99"/>
      <c r="G146" s="115"/>
      <c r="H146" s="115"/>
      <c r="I146" s="115"/>
      <c r="J146" s="115"/>
      <c r="K146" s="115">
        <v>5</v>
      </c>
      <c r="L146" s="115">
        <v>5</v>
      </c>
      <c r="M146" s="99">
        <v>20</v>
      </c>
      <c r="N146" s="98">
        <v>19.600000000000001</v>
      </c>
      <c r="O146" s="98">
        <v>19.600000000000001</v>
      </c>
      <c r="P146" s="100">
        <f>IF(O146=0,0,(O146*(115/113))+(66.3-70))</f>
        <v>16.246902654867256</v>
      </c>
      <c r="Q146" s="99"/>
      <c r="R146" s="100">
        <f>+P146+Q146</f>
        <v>16.246902654867256</v>
      </c>
      <c r="S146" s="99"/>
      <c r="T146" s="99"/>
      <c r="U146" s="115"/>
      <c r="V146" s="115"/>
      <c r="W146" s="102"/>
      <c r="X146" s="102"/>
      <c r="Y146" s="99"/>
      <c r="Z146" s="127"/>
      <c r="AA146" s="98"/>
      <c r="AB146" s="98"/>
      <c r="AC146" s="98"/>
      <c r="AD146" s="98"/>
      <c r="AE146" s="109"/>
      <c r="AF146" s="98"/>
      <c r="AG146" s="98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65"/>
      <c r="CR146" s="65"/>
      <c r="CS146" s="65"/>
      <c r="CT146" s="65"/>
    </row>
    <row r="147" spans="1:98" ht="15.75" customHeight="1" x14ac:dyDescent="0.25">
      <c r="A147" s="120">
        <f>A146+1</f>
        <v>139</v>
      </c>
      <c r="B147" s="99">
        <v>2025</v>
      </c>
      <c r="C147" s="99" t="s">
        <v>32</v>
      </c>
      <c r="D147" s="2" t="s">
        <v>158</v>
      </c>
      <c r="E147" s="120">
        <v>0</v>
      </c>
      <c r="F147" s="99"/>
      <c r="G147" s="115"/>
      <c r="H147" s="115"/>
      <c r="I147" s="115"/>
      <c r="J147" s="115"/>
      <c r="K147" s="115">
        <v>5</v>
      </c>
      <c r="L147" s="115">
        <v>5</v>
      </c>
      <c r="M147" s="99">
        <v>9</v>
      </c>
      <c r="N147" s="98">
        <v>12.1</v>
      </c>
      <c r="O147" s="98">
        <v>12.1</v>
      </c>
      <c r="P147" s="100">
        <f>IF(O147=0,0,(O147*(120/113))+(68.9-70))</f>
        <v>11.749557522123901</v>
      </c>
      <c r="Q147" s="99"/>
      <c r="R147" s="100">
        <f>+P147+Q147</f>
        <v>11.749557522123901</v>
      </c>
      <c r="S147" s="99"/>
      <c r="T147" s="99"/>
      <c r="U147" s="115"/>
      <c r="V147" s="115"/>
      <c r="W147" s="99"/>
      <c r="X147" s="99"/>
      <c r="Y147" s="99"/>
      <c r="Z147" s="127"/>
      <c r="AA147" s="98"/>
      <c r="AB147" s="98"/>
      <c r="AC147" s="98"/>
      <c r="AD147" s="98"/>
      <c r="AE147" s="109"/>
      <c r="AF147" s="98"/>
      <c r="AG147" s="98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65"/>
      <c r="CR147" s="65"/>
      <c r="CS147" s="65"/>
      <c r="CT147" s="65"/>
    </row>
    <row r="148" spans="1:98" ht="15.75" customHeight="1" x14ac:dyDescent="0.25">
      <c r="A148" s="120">
        <f>A147+1</f>
        <v>140</v>
      </c>
      <c r="B148" s="99">
        <v>2025</v>
      </c>
      <c r="C148" s="99" t="s">
        <v>32</v>
      </c>
      <c r="D148" s="2" t="s">
        <v>159</v>
      </c>
      <c r="E148" s="120">
        <v>0</v>
      </c>
      <c r="F148" s="99"/>
      <c r="G148" s="115"/>
      <c r="H148" s="115"/>
      <c r="I148" s="115"/>
      <c r="J148" s="115"/>
      <c r="K148" s="115"/>
      <c r="L148" s="115"/>
      <c r="M148" s="99">
        <v>5</v>
      </c>
      <c r="N148" s="98">
        <v>19</v>
      </c>
      <c r="O148" s="98">
        <v>19</v>
      </c>
      <c r="P148" s="100">
        <f>IF(O148=0,0,(O148*(120/113))+(68.9-70))</f>
        <v>19.076991150442485</v>
      </c>
      <c r="Q148" s="99">
        <v>-4</v>
      </c>
      <c r="R148" s="100">
        <f>+P148+Q148</f>
        <v>15.076991150442485</v>
      </c>
      <c r="S148" s="99"/>
      <c r="T148" s="99"/>
      <c r="U148" s="115"/>
      <c r="V148" s="128"/>
      <c r="W148" s="102"/>
      <c r="X148" s="102"/>
      <c r="Y148" s="102"/>
      <c r="Z148" s="127"/>
      <c r="AA148" s="98"/>
      <c r="AB148" s="98"/>
      <c r="AC148" s="98"/>
      <c r="AD148" s="98"/>
      <c r="AE148" s="109"/>
      <c r="AF148" s="98"/>
      <c r="AG148" s="98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65"/>
      <c r="CR148" s="65"/>
      <c r="CS148" s="65"/>
      <c r="CT148" s="65"/>
    </row>
    <row r="149" spans="1:98" ht="15.75" customHeight="1" x14ac:dyDescent="0.25">
      <c r="A149" s="120">
        <f>A148+1</f>
        <v>141</v>
      </c>
      <c r="B149" s="99">
        <v>2025</v>
      </c>
      <c r="C149" s="99" t="s">
        <v>37</v>
      </c>
      <c r="D149" s="2" t="s">
        <v>160</v>
      </c>
      <c r="E149" s="120">
        <v>0</v>
      </c>
      <c r="F149" s="113"/>
      <c r="G149" s="115"/>
      <c r="H149" s="115"/>
      <c r="I149" s="115"/>
      <c r="J149" s="115"/>
      <c r="K149" s="115">
        <v>5</v>
      </c>
      <c r="L149" s="115">
        <v>5</v>
      </c>
      <c r="M149" s="99">
        <v>5</v>
      </c>
      <c r="N149" s="98">
        <v>19.899999999999999</v>
      </c>
      <c r="O149" s="98">
        <v>19.899999999999999</v>
      </c>
      <c r="P149" s="100">
        <f>IF(O149=0,0,(O149*(115/113))+(66.3-70))</f>
        <v>16.552212389380529</v>
      </c>
      <c r="Q149" s="99">
        <v>-4</v>
      </c>
      <c r="R149" s="100">
        <f>+P149+Q149</f>
        <v>12.552212389380529</v>
      </c>
      <c r="T149" s="99"/>
      <c r="U149" s="115"/>
      <c r="V149" s="128"/>
      <c r="W149" s="99"/>
      <c r="X149" s="120"/>
      <c r="Y149" s="99"/>
      <c r="Z149" s="109"/>
      <c r="AA149" s="98"/>
      <c r="AB149" s="98"/>
      <c r="AC149" s="98"/>
      <c r="AD149" s="98"/>
      <c r="AE149" s="109"/>
      <c r="AF149" s="98"/>
      <c r="AG149" s="98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65"/>
      <c r="CR149" s="65"/>
      <c r="CS149" s="65"/>
      <c r="CT149" s="65"/>
    </row>
    <row r="150" spans="1:98" ht="15.75" customHeight="1" x14ac:dyDescent="0.25">
      <c r="A150" s="120">
        <f>A149+1</f>
        <v>142</v>
      </c>
      <c r="B150" s="99"/>
      <c r="C150" s="99" t="s">
        <v>37</v>
      </c>
      <c r="D150" s="2" t="s">
        <v>161</v>
      </c>
      <c r="E150" s="120">
        <v>0</v>
      </c>
      <c r="F150" s="113"/>
      <c r="G150" s="115"/>
      <c r="H150" s="115"/>
      <c r="I150" s="115"/>
      <c r="J150" s="115"/>
      <c r="K150" s="115">
        <v>5</v>
      </c>
      <c r="L150" s="115">
        <v>5</v>
      </c>
      <c r="M150" s="99">
        <v>20</v>
      </c>
      <c r="N150" s="98">
        <v>19.8</v>
      </c>
      <c r="O150" s="98">
        <v>19.8</v>
      </c>
      <c r="P150" s="100">
        <f>IF(O150=0,0,(O150*(115/113))+(66.3-70))</f>
        <v>16.450442477876106</v>
      </c>
      <c r="Q150" s="99"/>
      <c r="R150" s="100">
        <f>+P150+Q150</f>
        <v>16.450442477876106</v>
      </c>
      <c r="S150" s="99"/>
      <c r="T150" s="99"/>
      <c r="U150" s="95"/>
      <c r="V150" s="128"/>
      <c r="W150" s="99"/>
      <c r="X150" s="120"/>
      <c r="Y150" s="99"/>
      <c r="Z150" s="109"/>
      <c r="AA150" s="98"/>
      <c r="AB150" s="98"/>
      <c r="AC150" s="98"/>
      <c r="AD150" s="98"/>
      <c r="AE150" s="109"/>
      <c r="AF150" s="98"/>
      <c r="AG150" s="98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65"/>
      <c r="CR150" s="65"/>
      <c r="CS150" s="65"/>
      <c r="CT150" s="65"/>
    </row>
    <row r="151" spans="1:98" ht="15.75" customHeight="1" x14ac:dyDescent="0.25">
      <c r="A151" s="120">
        <f>A150+1</f>
        <v>143</v>
      </c>
      <c r="B151" s="99">
        <v>2025</v>
      </c>
      <c r="C151" s="99" t="s">
        <v>32</v>
      </c>
      <c r="D151" s="2" t="s">
        <v>162</v>
      </c>
      <c r="E151" s="120">
        <v>5</v>
      </c>
      <c r="F151" s="99"/>
      <c r="G151" s="115"/>
      <c r="H151" s="115"/>
      <c r="I151" s="115"/>
      <c r="J151" s="115"/>
      <c r="K151" s="115">
        <v>5</v>
      </c>
      <c r="L151" s="115">
        <v>5</v>
      </c>
      <c r="M151" s="99">
        <v>20</v>
      </c>
      <c r="N151" s="98">
        <v>9.6</v>
      </c>
      <c r="O151" s="98">
        <v>9.6</v>
      </c>
      <c r="P151" s="100">
        <f>IF(O151=0,0,(O151*(120/113))+(68.9-70))</f>
        <v>9.0946902654867312</v>
      </c>
      <c r="Q151" s="99"/>
      <c r="R151" s="100">
        <f>+P151+Q151</f>
        <v>9.0946902654867312</v>
      </c>
      <c r="S151" s="99"/>
      <c r="T151" s="99"/>
      <c r="U151" s="115"/>
      <c r="V151" s="122"/>
      <c r="W151" s="99"/>
      <c r="X151" s="98"/>
      <c r="Y151" s="99"/>
      <c r="Z151" s="109"/>
      <c r="AA151" s="98"/>
      <c r="AB151" s="98"/>
      <c r="AC151" s="98"/>
      <c r="AD151" s="98"/>
      <c r="AE151" s="114"/>
      <c r="AF151" s="98"/>
      <c r="AG151" s="98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65"/>
      <c r="CR151" s="65"/>
      <c r="CS151" s="65"/>
      <c r="CT151" s="65"/>
    </row>
    <row r="152" spans="1:98" ht="15.75" customHeight="1" x14ac:dyDescent="0.25">
      <c r="A152" s="120">
        <f>A151+1</f>
        <v>144</v>
      </c>
      <c r="B152" s="99">
        <v>2025</v>
      </c>
      <c r="C152" s="99" t="s">
        <v>32</v>
      </c>
      <c r="D152" s="21" t="s">
        <v>163</v>
      </c>
      <c r="E152" s="120">
        <v>0</v>
      </c>
      <c r="F152" s="99"/>
      <c r="G152" s="115"/>
      <c r="H152" s="115"/>
      <c r="I152" s="115"/>
      <c r="J152" s="115"/>
      <c r="K152" s="115">
        <v>5</v>
      </c>
      <c r="L152" s="115">
        <v>5</v>
      </c>
      <c r="M152" s="99">
        <v>20</v>
      </c>
      <c r="N152" s="98">
        <v>13.1</v>
      </c>
      <c r="O152" s="98">
        <v>13.1</v>
      </c>
      <c r="P152" s="100">
        <f>IF(O152=0,0,(O152*(120/113))+(68.9-70))</f>
        <v>12.811504424778768</v>
      </c>
      <c r="Q152" s="99"/>
      <c r="R152" s="100">
        <f>+P152+Q152</f>
        <v>12.811504424778768</v>
      </c>
      <c r="S152" s="113"/>
      <c r="T152" s="99"/>
      <c r="U152" s="128"/>
      <c r="V152" s="128"/>
      <c r="W152" s="99"/>
      <c r="X152" s="98"/>
      <c r="Y152" s="99"/>
      <c r="Z152" s="109"/>
      <c r="AA152" s="98"/>
      <c r="AB152" s="98"/>
      <c r="AC152" s="98"/>
      <c r="AD152" s="98"/>
      <c r="AE152" s="114"/>
      <c r="AF152" s="98"/>
      <c r="AG152" s="98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65"/>
      <c r="CR152" s="65"/>
      <c r="CS152" s="65"/>
      <c r="CT152" s="65"/>
    </row>
    <row r="153" spans="1:98" ht="15.75" customHeight="1" x14ac:dyDescent="0.25">
      <c r="A153" s="120">
        <f>A152+1</f>
        <v>145</v>
      </c>
      <c r="B153" s="99">
        <v>2025</v>
      </c>
      <c r="C153" s="99" t="s">
        <v>32</v>
      </c>
      <c r="D153" s="2" t="s">
        <v>164</v>
      </c>
      <c r="E153" s="120">
        <v>0</v>
      </c>
      <c r="F153" s="99"/>
      <c r="G153" s="115"/>
      <c r="H153" s="115"/>
      <c r="I153" s="115"/>
      <c r="J153" s="115"/>
      <c r="K153" s="115"/>
      <c r="L153" s="115"/>
      <c r="M153" s="99">
        <v>5</v>
      </c>
      <c r="N153" s="98">
        <v>25.1</v>
      </c>
      <c r="O153" s="98">
        <v>25.1</v>
      </c>
      <c r="P153" s="100">
        <f>IF(O153=0,0,(O153*(120/113))+(68.9-70))</f>
        <v>25.554867256637177</v>
      </c>
      <c r="Q153" s="99">
        <v>-4</v>
      </c>
      <c r="R153" s="100">
        <f>+P153+Q153</f>
        <v>21.554867256637177</v>
      </c>
      <c r="S153" s="113"/>
      <c r="T153" s="99"/>
      <c r="U153" s="115"/>
      <c r="V153" s="115"/>
      <c r="W153" s="99"/>
      <c r="X153" s="120"/>
      <c r="Y153" s="99"/>
      <c r="Z153" s="109"/>
      <c r="AA153" s="98"/>
      <c r="AB153" s="98"/>
      <c r="AC153" s="98"/>
      <c r="AD153" s="98"/>
      <c r="AE153" s="114"/>
      <c r="AF153" s="98"/>
      <c r="AG153" s="98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65"/>
      <c r="CR153" s="65"/>
      <c r="CS153" s="65"/>
      <c r="CT153" s="65"/>
    </row>
    <row r="154" spans="1:98" ht="15.75" customHeight="1" x14ac:dyDescent="0.25">
      <c r="A154" s="120">
        <f>A153+1</f>
        <v>146</v>
      </c>
      <c r="B154" s="99">
        <v>2025</v>
      </c>
      <c r="C154" s="99" t="s">
        <v>32</v>
      </c>
      <c r="D154" s="2" t="s">
        <v>349</v>
      </c>
      <c r="E154" s="120">
        <v>0</v>
      </c>
      <c r="F154" s="99"/>
      <c r="G154" s="115"/>
      <c r="H154" s="115"/>
      <c r="I154" s="115"/>
      <c r="J154" s="115"/>
      <c r="K154" s="115"/>
      <c r="L154" s="115"/>
      <c r="M154" s="99">
        <v>6</v>
      </c>
      <c r="N154" s="98">
        <v>14.8</v>
      </c>
      <c r="O154" s="98">
        <v>14.8</v>
      </c>
      <c r="P154" s="100">
        <f>IF(O154=0,0,(O154*(120/113))+(68.9-70))</f>
        <v>14.616814159292042</v>
      </c>
      <c r="Q154" s="99"/>
      <c r="R154" s="100">
        <f>+P154+Q154</f>
        <v>14.616814159292042</v>
      </c>
      <c r="S154" s="113"/>
      <c r="T154" s="99"/>
      <c r="U154" s="115"/>
      <c r="V154" s="115"/>
      <c r="W154" s="132"/>
      <c r="X154" s="120"/>
      <c r="Y154" s="99"/>
      <c r="Z154" s="109"/>
      <c r="AA154" s="98"/>
      <c r="AB154" s="98"/>
      <c r="AC154" s="98"/>
      <c r="AD154" s="98"/>
      <c r="AE154" s="114"/>
      <c r="AF154" s="98"/>
      <c r="AG154" s="98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65"/>
      <c r="CR154" s="65"/>
      <c r="CS154" s="65"/>
      <c r="CT154" s="65"/>
    </row>
    <row r="155" spans="1:98" ht="15.75" customHeight="1" x14ac:dyDescent="0.25">
      <c r="A155" s="120">
        <f>A154+1</f>
        <v>147</v>
      </c>
      <c r="B155" s="99"/>
      <c r="C155" s="99" t="s">
        <v>32</v>
      </c>
      <c r="D155" s="2" t="s">
        <v>165</v>
      </c>
      <c r="E155" s="120">
        <v>0</v>
      </c>
      <c r="F155" s="99"/>
      <c r="G155" s="115"/>
      <c r="H155" s="115"/>
      <c r="I155" s="115"/>
      <c r="J155" s="115"/>
      <c r="K155" s="115">
        <v>5</v>
      </c>
      <c r="L155" s="115"/>
      <c r="M155" s="99">
        <v>20</v>
      </c>
      <c r="N155" s="98">
        <v>17.3</v>
      </c>
      <c r="O155" s="98">
        <v>17.3</v>
      </c>
      <c r="P155" s="100">
        <f>IF(O155=0,0,(O155*(120/113))+(68.9-70))</f>
        <v>17.271681415929212</v>
      </c>
      <c r="Q155" s="99"/>
      <c r="R155" s="100">
        <f>+P155+Q155</f>
        <v>17.271681415929212</v>
      </c>
      <c r="T155" s="99"/>
      <c r="U155" s="115"/>
      <c r="V155" s="128"/>
      <c r="W155" s="99"/>
      <c r="X155" s="98"/>
      <c r="Y155" s="99"/>
      <c r="Z155" s="109"/>
      <c r="AA155" s="98"/>
      <c r="AB155" s="98"/>
      <c r="AC155" s="98"/>
      <c r="AD155" s="98"/>
      <c r="AE155" s="114"/>
      <c r="AF155" s="98"/>
      <c r="AG155" s="98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65"/>
      <c r="CR155" s="65"/>
      <c r="CS155" s="65"/>
      <c r="CT155" s="65"/>
    </row>
    <row r="156" spans="1:98" ht="15.75" customHeight="1" x14ac:dyDescent="0.25">
      <c r="A156" s="120">
        <f>A155+1</f>
        <v>148</v>
      </c>
      <c r="B156" s="99">
        <v>2025</v>
      </c>
      <c r="C156" s="99" t="s">
        <v>32</v>
      </c>
      <c r="D156" s="2" t="s">
        <v>166</v>
      </c>
      <c r="E156" s="120">
        <v>3</v>
      </c>
      <c r="F156" s="99"/>
      <c r="G156" s="115"/>
      <c r="H156" s="115"/>
      <c r="I156" s="115"/>
      <c r="J156" s="115"/>
      <c r="K156" s="115"/>
      <c r="L156" s="115">
        <v>10</v>
      </c>
      <c r="M156" s="99">
        <v>20</v>
      </c>
      <c r="N156" s="98">
        <v>15.7</v>
      </c>
      <c r="O156" s="98">
        <v>15.7</v>
      </c>
      <c r="P156" s="100">
        <f>IF(O156=0,0,(O156*(120/113))+(68.9-70))</f>
        <v>15.572566371681422</v>
      </c>
      <c r="Q156" s="99"/>
      <c r="R156" s="100">
        <f>+P156+Q156</f>
        <v>15.572566371681422</v>
      </c>
      <c r="S156" s="99"/>
      <c r="T156" s="99"/>
      <c r="U156" s="115"/>
      <c r="V156" s="128"/>
      <c r="W156" s="99"/>
      <c r="X156" s="98"/>
      <c r="Y156" s="99"/>
      <c r="Z156" s="109"/>
      <c r="AA156" s="98"/>
      <c r="AB156" s="98"/>
      <c r="AC156" s="98"/>
      <c r="AD156" s="98"/>
      <c r="AE156" s="114"/>
      <c r="AF156" s="98"/>
      <c r="AG156" s="98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65"/>
      <c r="CR156" s="65"/>
      <c r="CS156" s="65"/>
      <c r="CT156" s="65"/>
    </row>
    <row r="157" spans="1:98" ht="15.75" customHeight="1" x14ac:dyDescent="0.25">
      <c r="A157" s="120">
        <f>A156+1</f>
        <v>149</v>
      </c>
      <c r="B157" s="99">
        <v>2025</v>
      </c>
      <c r="C157" s="99" t="s">
        <v>32</v>
      </c>
      <c r="D157" s="2" t="s">
        <v>167</v>
      </c>
      <c r="E157" s="120">
        <v>8</v>
      </c>
      <c r="F157" s="99"/>
      <c r="G157" s="115"/>
      <c r="H157" s="115"/>
      <c r="I157" s="115"/>
      <c r="J157" s="115"/>
      <c r="K157" s="115"/>
      <c r="L157" s="115">
        <v>10</v>
      </c>
      <c r="M157" s="99">
        <v>20</v>
      </c>
      <c r="N157" s="98">
        <v>8.6</v>
      </c>
      <c r="O157" s="98">
        <v>8.3000000000000007</v>
      </c>
      <c r="P157" s="100">
        <f>IF(O157=0,0,(O157*(120/113))+(68.9-70))</f>
        <v>7.7141592920354061</v>
      </c>
      <c r="Q157" s="99"/>
      <c r="R157" s="100">
        <f>+P157+Q157</f>
        <v>7.7141592920354061</v>
      </c>
      <c r="S157" s="99"/>
      <c r="T157" s="113"/>
      <c r="U157" s="115"/>
      <c r="V157" s="128"/>
      <c r="W157" s="99"/>
      <c r="X157" s="98"/>
      <c r="Y157" s="99"/>
      <c r="Z157" s="109"/>
      <c r="AA157" s="98"/>
      <c r="AB157" s="98"/>
      <c r="AC157" s="98"/>
      <c r="AD157" s="98"/>
      <c r="AE157" s="114"/>
      <c r="AF157" s="98"/>
      <c r="AG157" s="98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65"/>
      <c r="CR157" s="65"/>
      <c r="CS157" s="65"/>
      <c r="CT157" s="65"/>
    </row>
    <row r="158" spans="1:98" ht="15.75" customHeight="1" x14ac:dyDescent="0.25">
      <c r="A158" s="120">
        <f>A157+1</f>
        <v>150</v>
      </c>
      <c r="B158" s="99">
        <v>2025</v>
      </c>
      <c r="C158" s="99" t="s">
        <v>32</v>
      </c>
      <c r="D158" s="2" t="s">
        <v>168</v>
      </c>
      <c r="E158" s="120">
        <v>0</v>
      </c>
      <c r="F158" s="99"/>
      <c r="G158" s="115"/>
      <c r="H158" s="115"/>
      <c r="I158" s="115"/>
      <c r="J158" s="115"/>
      <c r="K158" s="115"/>
      <c r="L158" s="115">
        <v>10</v>
      </c>
      <c r="M158" s="99">
        <v>6</v>
      </c>
      <c r="N158" s="98">
        <v>17.5</v>
      </c>
      <c r="O158" s="98">
        <v>17.5</v>
      </c>
      <c r="P158" s="100">
        <f>IF(O158=0,0,(O158*(120/113))+(68.9-70))</f>
        <v>17.484070796460184</v>
      </c>
      <c r="Q158" s="99"/>
      <c r="R158" s="100">
        <f>+P158+Q158</f>
        <v>17.484070796460184</v>
      </c>
      <c r="S158" s="99"/>
      <c r="U158" s="115"/>
      <c r="V158" s="128"/>
      <c r="W158" s="99"/>
      <c r="X158" s="98"/>
      <c r="Y158" s="99"/>
      <c r="Z158" s="109"/>
      <c r="AA158" s="98"/>
      <c r="AB158" s="98"/>
      <c r="AC158" s="98"/>
      <c r="AD158" s="98"/>
      <c r="AE158" s="114"/>
      <c r="AF158" s="98"/>
      <c r="AG158" s="98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65"/>
      <c r="CR158" s="65"/>
      <c r="CS158" s="65"/>
      <c r="CT158" s="65"/>
    </row>
    <row r="159" spans="1:98" ht="15.75" customHeight="1" x14ac:dyDescent="0.25">
      <c r="A159" s="120">
        <f>A158+1</f>
        <v>151</v>
      </c>
      <c r="B159" s="99"/>
      <c r="C159" s="99" t="s">
        <v>32</v>
      </c>
      <c r="D159" s="2" t="s">
        <v>169</v>
      </c>
      <c r="E159" s="120">
        <v>0</v>
      </c>
      <c r="F159" s="99"/>
      <c r="G159" s="115"/>
      <c r="H159" s="115"/>
      <c r="I159" s="115"/>
      <c r="J159" s="115"/>
      <c r="K159" s="115">
        <v>5</v>
      </c>
      <c r="L159" s="115"/>
      <c r="M159" s="99">
        <v>8</v>
      </c>
      <c r="N159" s="98">
        <v>17.5</v>
      </c>
      <c r="O159" s="98">
        <v>17.5</v>
      </c>
      <c r="P159" s="100">
        <f>IF(O159=0,0,(O159*(120/113))+(68.9-70))</f>
        <v>17.484070796460184</v>
      </c>
      <c r="Q159" s="99"/>
      <c r="R159" s="100">
        <f>+P159+Q159</f>
        <v>17.484070796460184</v>
      </c>
      <c r="S159" s="99"/>
      <c r="T159" s="99"/>
      <c r="U159" s="122"/>
      <c r="V159" s="115"/>
      <c r="W159" s="99"/>
      <c r="X159" s="98"/>
      <c r="Y159" s="99"/>
      <c r="Z159" s="109"/>
      <c r="AA159" s="98"/>
      <c r="AB159" s="98"/>
      <c r="AC159" s="98"/>
      <c r="AD159" s="98"/>
      <c r="AE159" s="114"/>
      <c r="AF159" s="98"/>
      <c r="AG159" s="98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65"/>
      <c r="CR159" s="65"/>
      <c r="CS159" s="65"/>
      <c r="CT159" s="65"/>
    </row>
    <row r="160" spans="1:98" ht="15.75" customHeight="1" x14ac:dyDescent="0.25">
      <c r="A160" s="120">
        <f>A159+1</f>
        <v>152</v>
      </c>
      <c r="B160" s="99">
        <v>2025</v>
      </c>
      <c r="C160" s="99" t="s">
        <v>37</v>
      </c>
      <c r="D160" s="2" t="s">
        <v>170</v>
      </c>
      <c r="E160" s="120">
        <v>0</v>
      </c>
      <c r="F160" s="113"/>
      <c r="G160" s="115"/>
      <c r="H160" s="115"/>
      <c r="I160" s="115"/>
      <c r="J160" s="115"/>
      <c r="K160" s="115">
        <v>5</v>
      </c>
      <c r="L160" s="115">
        <v>5</v>
      </c>
      <c r="M160" s="99">
        <v>5</v>
      </c>
      <c r="N160" s="98">
        <v>19.899999999999999</v>
      </c>
      <c r="O160" s="98">
        <v>19.899999999999999</v>
      </c>
      <c r="P160" s="100">
        <f>IF(O160=0,0,(O160*(115/113))+(66.3-70))</f>
        <v>16.552212389380529</v>
      </c>
      <c r="Q160" s="99">
        <v>-4</v>
      </c>
      <c r="R160" s="100">
        <f>+P160+Q160</f>
        <v>12.552212389380529</v>
      </c>
      <c r="S160" s="99"/>
      <c r="T160" s="99"/>
      <c r="U160" s="115"/>
      <c r="V160" s="115"/>
      <c r="W160" s="99"/>
      <c r="X160" s="98"/>
      <c r="Y160" s="99"/>
      <c r="Z160" s="109"/>
      <c r="AA160" s="98"/>
      <c r="AB160" s="98"/>
      <c r="AC160" s="98"/>
      <c r="AD160" s="98"/>
      <c r="AE160" s="114"/>
      <c r="AF160" s="98"/>
      <c r="AG160" s="98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65"/>
      <c r="CR160" s="65"/>
      <c r="CS160" s="65"/>
      <c r="CT160" s="65"/>
    </row>
    <row r="161" spans="1:98" ht="15.75" customHeight="1" x14ac:dyDescent="0.25">
      <c r="A161" s="120">
        <f>A160+1</f>
        <v>153</v>
      </c>
      <c r="B161" s="99"/>
      <c r="C161" s="99" t="s">
        <v>32</v>
      </c>
      <c r="D161" s="2" t="s">
        <v>171</v>
      </c>
      <c r="E161" s="120">
        <v>0</v>
      </c>
      <c r="F161" s="113"/>
      <c r="G161" s="115"/>
      <c r="H161" s="115"/>
      <c r="I161" s="115"/>
      <c r="J161" s="115"/>
      <c r="K161" s="115">
        <v>5</v>
      </c>
      <c r="L161" s="115">
        <v>5</v>
      </c>
      <c r="M161" s="99">
        <v>7</v>
      </c>
      <c r="N161" s="98">
        <v>19.399999999999999</v>
      </c>
      <c r="O161" s="98">
        <v>19.399999999999999</v>
      </c>
      <c r="P161" s="100">
        <f>IF(O161=0,0,(O161*(120/113))+(68.9-70))</f>
        <v>19.501769911504432</v>
      </c>
      <c r="Q161" s="99"/>
      <c r="R161" s="100">
        <f>+P161+Q161</f>
        <v>19.501769911504432</v>
      </c>
      <c r="S161" s="99"/>
      <c r="T161" s="99"/>
      <c r="U161" s="115"/>
      <c r="V161" s="115"/>
      <c r="W161" s="99"/>
      <c r="X161" s="98"/>
      <c r="Y161" s="99"/>
      <c r="Z161" s="109"/>
      <c r="AA161" s="98"/>
      <c r="AB161" s="98"/>
      <c r="AC161" s="98"/>
      <c r="AD161" s="98"/>
      <c r="AE161" s="114"/>
      <c r="AF161" s="98"/>
      <c r="AG161" s="98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65"/>
      <c r="CR161" s="65"/>
      <c r="CS161" s="65"/>
      <c r="CT161" s="65"/>
    </row>
    <row r="162" spans="1:98" ht="15.75" customHeight="1" x14ac:dyDescent="0.25">
      <c r="A162" s="120">
        <f>A161+1</f>
        <v>154</v>
      </c>
      <c r="B162" s="99">
        <v>2025</v>
      </c>
      <c r="C162" s="99" t="s">
        <v>32</v>
      </c>
      <c r="D162" s="2" t="s">
        <v>172</v>
      </c>
      <c r="E162" s="120">
        <v>0</v>
      </c>
      <c r="F162" s="99"/>
      <c r="G162" s="115"/>
      <c r="H162" s="115"/>
      <c r="I162" s="115"/>
      <c r="J162" s="115"/>
      <c r="K162" s="115">
        <v>5</v>
      </c>
      <c r="L162" s="115">
        <v>5</v>
      </c>
      <c r="M162" s="99">
        <v>5</v>
      </c>
      <c r="N162" s="98">
        <v>21</v>
      </c>
      <c r="O162" s="98">
        <v>21</v>
      </c>
      <c r="P162" s="100">
        <f>IF(O162=0,0,(O162*(120/113))+(68.9-70))</f>
        <v>21.200884955752219</v>
      </c>
      <c r="Q162" s="99">
        <v>-4</v>
      </c>
      <c r="R162" s="100">
        <f>+P162+Q162</f>
        <v>17.200884955752219</v>
      </c>
      <c r="S162" s="99"/>
      <c r="T162" s="113"/>
      <c r="U162" s="115"/>
      <c r="V162" s="115"/>
      <c r="W162" s="99"/>
      <c r="X162" s="98"/>
      <c r="Y162" s="99"/>
      <c r="Z162" s="109"/>
      <c r="AA162" s="98"/>
      <c r="AB162" s="98"/>
      <c r="AC162" s="98"/>
      <c r="AD162" s="98"/>
      <c r="AE162" s="114"/>
      <c r="AF162" s="98"/>
      <c r="AG162" s="98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65"/>
      <c r="CR162" s="65"/>
      <c r="CS162" s="65"/>
      <c r="CT162" s="65"/>
    </row>
    <row r="163" spans="1:98" ht="14.25" customHeight="1" x14ac:dyDescent="0.25">
      <c r="A163" s="120">
        <f>A162+1</f>
        <v>155</v>
      </c>
      <c r="B163" s="99">
        <v>2025</v>
      </c>
      <c r="C163" s="99" t="s">
        <v>32</v>
      </c>
      <c r="D163" s="2" t="s">
        <v>173</v>
      </c>
      <c r="E163" s="120">
        <v>15</v>
      </c>
      <c r="F163" s="99"/>
      <c r="G163" s="115"/>
      <c r="H163" s="115"/>
      <c r="I163" s="115"/>
      <c r="J163" s="115"/>
      <c r="K163" s="115">
        <v>5</v>
      </c>
      <c r="L163" s="115">
        <v>5</v>
      </c>
      <c r="M163" s="99">
        <v>20</v>
      </c>
      <c r="N163" s="98">
        <v>9.3000000000000007</v>
      </c>
      <c r="O163" s="98">
        <v>9.3000000000000007</v>
      </c>
      <c r="P163" s="100">
        <f>IF(O163=0,0,(O163*(120/113))+(68.9-70))</f>
        <v>8.7761061946902732</v>
      </c>
      <c r="Q163" s="99"/>
      <c r="R163" s="100">
        <f>+P163+Q163</f>
        <v>8.7761061946902732</v>
      </c>
      <c r="S163" s="99"/>
      <c r="T163" s="99"/>
      <c r="U163" s="115"/>
      <c r="V163" s="115"/>
      <c r="W163" s="102"/>
      <c r="X163" s="98"/>
      <c r="Y163" s="99"/>
      <c r="Z163" s="109"/>
      <c r="AA163" s="98"/>
      <c r="AB163" s="98"/>
      <c r="AC163" s="98"/>
      <c r="AD163" s="98"/>
      <c r="AE163" s="114"/>
      <c r="AF163" s="98"/>
      <c r="AG163" s="98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65"/>
      <c r="CR163" s="65"/>
      <c r="CS163" s="65"/>
      <c r="CT163" s="65"/>
    </row>
    <row r="164" spans="1:98" ht="15.75" customHeight="1" x14ac:dyDescent="0.25">
      <c r="A164" s="120">
        <f>A163+1</f>
        <v>156</v>
      </c>
      <c r="B164" s="99"/>
      <c r="C164" s="99" t="s">
        <v>37</v>
      </c>
      <c r="D164" s="2" t="s">
        <v>174</v>
      </c>
      <c r="E164" s="120">
        <v>0</v>
      </c>
      <c r="F164" s="99"/>
      <c r="G164" s="115"/>
      <c r="H164" s="115"/>
      <c r="I164" s="115"/>
      <c r="J164" s="115"/>
      <c r="K164" s="115"/>
      <c r="L164" s="115">
        <v>10</v>
      </c>
      <c r="M164" s="99">
        <v>20</v>
      </c>
      <c r="N164" s="98">
        <v>8.9</v>
      </c>
      <c r="O164" s="98">
        <v>8.9</v>
      </c>
      <c r="P164" s="100">
        <f>IF(O164=0,0,(O164*(115/113))+(66.3-70))</f>
        <v>5.3575221238938031</v>
      </c>
      <c r="Q164" s="99"/>
      <c r="R164" s="100">
        <f>+P164+Q164</f>
        <v>5.3575221238938031</v>
      </c>
      <c r="S164" s="99"/>
      <c r="T164" s="99"/>
      <c r="U164" s="115"/>
      <c r="V164" s="122"/>
      <c r="W164" s="99"/>
      <c r="X164" s="98"/>
      <c r="Y164" s="99"/>
      <c r="Z164" s="109"/>
      <c r="AA164" s="98"/>
      <c r="AB164" s="98"/>
      <c r="AC164" s="98"/>
      <c r="AD164" s="98"/>
      <c r="AE164" s="114"/>
      <c r="AF164" s="98"/>
      <c r="AG164" s="98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65"/>
      <c r="CR164" s="65"/>
      <c r="CS164" s="65"/>
      <c r="CT164" s="65"/>
    </row>
    <row r="165" spans="1:98" ht="15.75" customHeight="1" x14ac:dyDescent="0.25">
      <c r="A165" s="120">
        <f>A164+1</f>
        <v>157</v>
      </c>
      <c r="B165" s="99">
        <v>2025</v>
      </c>
      <c r="C165" s="99" t="s">
        <v>32</v>
      </c>
      <c r="D165" s="2" t="s">
        <v>175</v>
      </c>
      <c r="E165" s="120">
        <v>0</v>
      </c>
      <c r="F165" s="99"/>
      <c r="G165" s="115"/>
      <c r="H165" s="115"/>
      <c r="I165" s="115"/>
      <c r="J165" s="115"/>
      <c r="K165" s="115">
        <v>5</v>
      </c>
      <c r="L165" s="115">
        <v>5</v>
      </c>
      <c r="M165" s="99">
        <v>20</v>
      </c>
      <c r="N165" s="98">
        <v>14.7</v>
      </c>
      <c r="O165" s="98">
        <v>14.7</v>
      </c>
      <c r="P165" s="100">
        <f>IF(O165=0,0,(O165*(120/113))+(68.9-70))</f>
        <v>14.510619469026555</v>
      </c>
      <c r="Q165" s="99"/>
      <c r="R165" s="100">
        <f>+P165+Q165</f>
        <v>14.510619469026555</v>
      </c>
      <c r="S165" s="99"/>
      <c r="T165" s="99"/>
      <c r="U165" s="115"/>
      <c r="V165" s="122"/>
      <c r="W165" s="99"/>
      <c r="X165" s="98"/>
      <c r="Y165" s="99"/>
      <c r="Z165" s="109"/>
      <c r="AA165" s="98"/>
      <c r="AB165" s="98"/>
      <c r="AC165" s="98"/>
      <c r="AD165" s="98"/>
      <c r="AE165" s="114"/>
      <c r="AF165" s="98"/>
      <c r="AG165" s="98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65"/>
      <c r="CR165" s="65"/>
      <c r="CS165" s="65"/>
      <c r="CT165" s="65"/>
    </row>
    <row r="166" spans="1:98" ht="15.75" customHeight="1" x14ac:dyDescent="0.25">
      <c r="A166" s="120">
        <f>A165+1</f>
        <v>158</v>
      </c>
      <c r="B166" s="99">
        <v>2025</v>
      </c>
      <c r="C166" s="99" t="s">
        <v>37</v>
      </c>
      <c r="D166" s="2" t="s">
        <v>176</v>
      </c>
      <c r="E166" s="120">
        <v>3</v>
      </c>
      <c r="F166" s="99"/>
      <c r="G166" s="115"/>
      <c r="H166" s="115"/>
      <c r="I166" s="115"/>
      <c r="J166" s="115"/>
      <c r="K166" s="115">
        <v>5</v>
      </c>
      <c r="L166" s="115">
        <v>5</v>
      </c>
      <c r="M166" s="99">
        <v>20</v>
      </c>
      <c r="N166" s="98">
        <v>19.5</v>
      </c>
      <c r="O166" s="98">
        <v>19.5</v>
      </c>
      <c r="P166" s="100">
        <f>IF(O166=0,0,(O166*(115/113))+(66.3-70))</f>
        <v>16.145132743362829</v>
      </c>
      <c r="Q166" s="99"/>
      <c r="R166" s="100">
        <f>+P166+Q166</f>
        <v>16.145132743362829</v>
      </c>
      <c r="S166" s="99"/>
      <c r="T166" s="99"/>
      <c r="U166" s="95"/>
      <c r="V166" s="115"/>
      <c r="W166" s="99"/>
      <c r="X166" s="98"/>
      <c r="Y166" s="99"/>
      <c r="Z166" s="109"/>
      <c r="AA166" s="98"/>
      <c r="AB166" s="98"/>
      <c r="AC166" s="98"/>
      <c r="AD166" s="98"/>
      <c r="AE166" s="114"/>
      <c r="AF166" s="98"/>
      <c r="AG166" s="98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65"/>
      <c r="CR166" s="65"/>
      <c r="CS166" s="65"/>
      <c r="CT166" s="65"/>
    </row>
    <row r="167" spans="1:98" ht="15.75" customHeight="1" x14ac:dyDescent="0.25">
      <c r="A167" s="120">
        <f>A166+1</f>
        <v>159</v>
      </c>
      <c r="B167" s="99">
        <v>2025</v>
      </c>
      <c r="C167" s="113" t="s">
        <v>32</v>
      </c>
      <c r="D167" s="65" t="s">
        <v>177</v>
      </c>
      <c r="E167" s="120">
        <v>6</v>
      </c>
      <c r="F167" s="99"/>
      <c r="G167" s="115"/>
      <c r="H167" s="115"/>
      <c r="I167" s="115"/>
      <c r="J167" s="115"/>
      <c r="K167" s="115">
        <v>5</v>
      </c>
      <c r="L167" s="115">
        <v>5</v>
      </c>
      <c r="M167" s="99">
        <v>20</v>
      </c>
      <c r="N167" s="98">
        <v>12.1</v>
      </c>
      <c r="O167" s="98">
        <v>11.3</v>
      </c>
      <c r="P167" s="100">
        <f>IF(O167=0,0,(O167*(120/113))+(68.9-70))</f>
        <v>10.900000000000007</v>
      </c>
      <c r="Q167" s="99"/>
      <c r="R167" s="100">
        <f>+P167+Q167</f>
        <v>10.900000000000007</v>
      </c>
      <c r="S167" s="99"/>
      <c r="T167" s="99"/>
      <c r="U167" s="115"/>
      <c r="V167" s="115"/>
      <c r="W167" s="99"/>
      <c r="X167" s="98"/>
      <c r="Y167" s="99"/>
      <c r="Z167" s="109"/>
      <c r="AA167" s="98"/>
      <c r="AB167" s="98"/>
      <c r="AC167" s="98"/>
      <c r="AD167" s="98"/>
      <c r="AE167" s="114"/>
      <c r="AF167" s="98"/>
      <c r="AG167" s="98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65"/>
      <c r="CR167" s="65"/>
      <c r="CS167" s="65"/>
      <c r="CT167" s="65"/>
    </row>
    <row r="168" spans="1:98" ht="15.6" customHeight="1" x14ac:dyDescent="0.25">
      <c r="A168" s="120">
        <f>A167+1</f>
        <v>160</v>
      </c>
      <c r="B168" s="99">
        <v>2025</v>
      </c>
      <c r="C168" s="99" t="s">
        <v>37</v>
      </c>
      <c r="D168" s="2" t="s">
        <v>178</v>
      </c>
      <c r="E168" s="120">
        <v>5</v>
      </c>
      <c r="F168" s="99"/>
      <c r="G168" s="115"/>
      <c r="H168" s="115"/>
      <c r="I168" s="115"/>
      <c r="J168" s="115"/>
      <c r="K168" s="115">
        <v>5</v>
      </c>
      <c r="L168" s="115">
        <v>5</v>
      </c>
      <c r="M168" s="99">
        <v>20</v>
      </c>
      <c r="N168" s="98">
        <v>21.6</v>
      </c>
      <c r="O168" s="98">
        <v>21.6</v>
      </c>
      <c r="P168" s="100">
        <f>IF(O168=0,0,(O168*(115/113))+(66.3-70))</f>
        <v>18.282300884955752</v>
      </c>
      <c r="Q168" s="99"/>
      <c r="R168" s="100">
        <f>+P168+Q168</f>
        <v>18.282300884955752</v>
      </c>
      <c r="S168" s="99"/>
      <c r="T168" s="99"/>
      <c r="U168" s="115"/>
      <c r="V168" s="115"/>
      <c r="W168" s="99"/>
      <c r="X168" s="98"/>
      <c r="Y168" s="99"/>
      <c r="Z168" s="109"/>
      <c r="AA168" s="98"/>
      <c r="AB168" s="98"/>
      <c r="AC168" s="98"/>
      <c r="AD168" s="98"/>
      <c r="AE168" s="114"/>
      <c r="AF168" s="98"/>
      <c r="AG168" s="98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65"/>
      <c r="CR168" s="65"/>
      <c r="CS168" s="65"/>
      <c r="CT168" s="65"/>
    </row>
    <row r="169" spans="1:98" ht="15.6" customHeight="1" x14ac:dyDescent="0.25">
      <c r="A169" s="120">
        <f>A168+1</f>
        <v>161</v>
      </c>
      <c r="B169" s="99">
        <v>2025</v>
      </c>
      <c r="C169" s="99" t="s">
        <v>32</v>
      </c>
      <c r="D169" s="2" t="s">
        <v>179</v>
      </c>
      <c r="E169" s="120">
        <v>0</v>
      </c>
      <c r="F169" s="99"/>
      <c r="G169" s="115"/>
      <c r="H169" s="115"/>
      <c r="I169" s="126"/>
      <c r="J169" s="115"/>
      <c r="K169" s="115">
        <v>5</v>
      </c>
      <c r="L169" s="115">
        <v>5</v>
      </c>
      <c r="M169" s="99">
        <v>20</v>
      </c>
      <c r="N169" s="98">
        <v>13.4</v>
      </c>
      <c r="O169" s="98">
        <v>13.4</v>
      </c>
      <c r="P169" s="100">
        <f>IF(O169=0,0,(O169*(120/113))+(68.9-70))</f>
        <v>13.130088495575228</v>
      </c>
      <c r="Q169" s="99"/>
      <c r="R169" s="100">
        <f>+P169+Q169</f>
        <v>13.130088495575228</v>
      </c>
      <c r="S169" s="99"/>
      <c r="T169" s="99"/>
      <c r="U169" s="115"/>
      <c r="V169" s="122"/>
      <c r="W169" s="99"/>
      <c r="X169" s="98"/>
      <c r="Y169" s="99"/>
      <c r="Z169" s="109"/>
      <c r="AA169" s="98"/>
      <c r="AB169" s="98"/>
      <c r="AC169" s="98"/>
      <c r="AD169" s="98"/>
      <c r="AE169" s="114"/>
      <c r="AF169" s="98"/>
      <c r="AG169" s="98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65"/>
      <c r="CR169" s="65"/>
      <c r="CS169" s="65"/>
      <c r="CT169" s="65"/>
    </row>
    <row r="170" spans="1:98" ht="15.6" customHeight="1" x14ac:dyDescent="0.25">
      <c r="A170" s="120">
        <f>A169+1</f>
        <v>162</v>
      </c>
      <c r="B170" s="99">
        <v>2025</v>
      </c>
      <c r="C170" s="99" t="s">
        <v>37</v>
      </c>
      <c r="D170" s="2" t="s">
        <v>180</v>
      </c>
      <c r="E170" s="120">
        <v>0</v>
      </c>
      <c r="F170" s="99"/>
      <c r="G170" s="115"/>
      <c r="H170" s="115"/>
      <c r="I170" s="126"/>
      <c r="J170" s="115"/>
      <c r="K170" s="115">
        <v>5</v>
      </c>
      <c r="L170" s="115"/>
      <c r="M170" s="113">
        <v>20</v>
      </c>
      <c r="N170" s="98">
        <v>16.600000000000001</v>
      </c>
      <c r="O170" s="98">
        <v>16.600000000000001</v>
      </c>
      <c r="P170" s="100">
        <f>IF(O170=0,0,(O170*(115/113))+(66.3-70))</f>
        <v>13.193805309734511</v>
      </c>
      <c r="Q170" s="113"/>
      <c r="R170" s="100">
        <f>+P170+Q170</f>
        <v>13.193805309734511</v>
      </c>
      <c r="S170" s="99"/>
      <c r="T170" s="99"/>
      <c r="U170" s="115"/>
      <c r="V170" s="122"/>
      <c r="W170" s="99"/>
      <c r="X170" s="98"/>
      <c r="Y170" s="99"/>
      <c r="Z170" s="109"/>
      <c r="AA170" s="98"/>
      <c r="AB170" s="98"/>
      <c r="AC170" s="98"/>
      <c r="AD170" s="98"/>
      <c r="AE170" s="114"/>
      <c r="AF170" s="98"/>
      <c r="AG170" s="98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65"/>
      <c r="CR170" s="65"/>
      <c r="CS170" s="65"/>
      <c r="CT170" s="65"/>
    </row>
    <row r="171" spans="1:98" ht="15.6" customHeight="1" x14ac:dyDescent="0.25">
      <c r="A171" s="120">
        <f>A170+1</f>
        <v>163</v>
      </c>
      <c r="B171" s="99">
        <v>2025</v>
      </c>
      <c r="C171" s="99" t="s">
        <v>32</v>
      </c>
      <c r="D171" s="2" t="s">
        <v>181</v>
      </c>
      <c r="E171" s="120">
        <v>0</v>
      </c>
      <c r="F171" s="99"/>
      <c r="G171" s="115"/>
      <c r="H171" s="115"/>
      <c r="I171" s="115"/>
      <c r="J171" s="115"/>
      <c r="K171" s="115"/>
      <c r="L171" s="115">
        <v>10</v>
      </c>
      <c r="M171" s="113">
        <v>11</v>
      </c>
      <c r="N171" s="98">
        <v>11.1</v>
      </c>
      <c r="O171" s="98">
        <v>11.1</v>
      </c>
      <c r="P171" s="100">
        <f>IF(O171=0,0,(O171*(120/113))+(68.9-70))</f>
        <v>10.687610619469034</v>
      </c>
      <c r="Q171" s="113"/>
      <c r="R171" s="100">
        <f>+P171+Q171</f>
        <v>10.687610619469034</v>
      </c>
      <c r="S171" s="99"/>
      <c r="T171" s="99"/>
      <c r="U171" s="115"/>
      <c r="V171" s="122"/>
      <c r="W171" s="99"/>
      <c r="X171" s="98"/>
      <c r="Y171" s="99"/>
      <c r="Z171" s="109"/>
      <c r="AA171" s="98"/>
      <c r="AB171" s="98"/>
      <c r="AC171" s="98"/>
      <c r="AD171" s="98"/>
      <c r="AE171" s="114"/>
      <c r="AF171" s="98"/>
      <c r="AG171" s="98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65"/>
      <c r="CR171" s="65"/>
      <c r="CS171" s="65"/>
      <c r="CT171" s="65"/>
    </row>
    <row r="172" spans="1:98" ht="15.6" customHeight="1" x14ac:dyDescent="0.25">
      <c r="A172" s="120">
        <f>A171+1</f>
        <v>164</v>
      </c>
      <c r="B172" s="99">
        <v>2025</v>
      </c>
      <c r="C172" s="99" t="s">
        <v>32</v>
      </c>
      <c r="D172" s="74" t="s">
        <v>359</v>
      </c>
      <c r="E172" s="120">
        <v>0</v>
      </c>
      <c r="F172" s="99"/>
      <c r="G172" s="115"/>
      <c r="H172" s="115"/>
      <c r="I172" s="115"/>
      <c r="J172" s="115"/>
      <c r="K172" s="115"/>
      <c r="L172" s="115">
        <v>10</v>
      </c>
      <c r="M172" s="113">
        <v>1</v>
      </c>
      <c r="N172" s="98">
        <v>0</v>
      </c>
      <c r="O172" s="98">
        <v>0</v>
      </c>
      <c r="P172" s="100">
        <f>IF(O172=0,0,(O172*(120/113))+(68.9-70))</f>
        <v>0</v>
      </c>
      <c r="Q172" s="113"/>
      <c r="R172" s="100">
        <f>+P172+Q172</f>
        <v>0</v>
      </c>
      <c r="S172" s="99"/>
      <c r="T172" s="99"/>
      <c r="U172" s="115"/>
      <c r="V172" s="122"/>
      <c r="W172" s="99"/>
      <c r="X172" s="98"/>
      <c r="Y172" s="99"/>
      <c r="Z172" s="109"/>
      <c r="AA172" s="98"/>
      <c r="AB172" s="98"/>
      <c r="AC172" s="98"/>
      <c r="AD172" s="98"/>
      <c r="AE172" s="114"/>
      <c r="AF172" s="98"/>
      <c r="AG172" s="98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65"/>
      <c r="CR172" s="65"/>
      <c r="CS172" s="65"/>
      <c r="CT172" s="65"/>
    </row>
    <row r="173" spans="1:98" ht="15.6" customHeight="1" x14ac:dyDescent="0.25">
      <c r="A173" s="120">
        <f>A172+1</f>
        <v>165</v>
      </c>
      <c r="B173" s="99"/>
      <c r="C173" s="99" t="s">
        <v>37</v>
      </c>
      <c r="D173" s="2" t="s">
        <v>182</v>
      </c>
      <c r="E173" s="120">
        <v>0</v>
      </c>
      <c r="F173" s="113"/>
      <c r="G173" s="115"/>
      <c r="H173" s="115"/>
      <c r="I173" s="115"/>
      <c r="J173" s="115"/>
      <c r="K173" s="115"/>
      <c r="L173" s="115">
        <v>10</v>
      </c>
      <c r="M173" s="99">
        <v>20</v>
      </c>
      <c r="N173" s="98">
        <v>16.600000000000001</v>
      </c>
      <c r="O173" s="98">
        <v>16.600000000000001</v>
      </c>
      <c r="P173" s="100">
        <f>IF(O173=0,0,(O173*(115/113))+(66.3-70))</f>
        <v>13.193805309734511</v>
      </c>
      <c r="Q173" s="99"/>
      <c r="R173" s="100">
        <f>+P173+Q173</f>
        <v>13.193805309734511</v>
      </c>
      <c r="S173" s="113"/>
      <c r="T173" s="99"/>
      <c r="U173" s="115"/>
      <c r="V173" s="122"/>
      <c r="W173" s="99"/>
      <c r="X173" s="98"/>
      <c r="Y173" s="99"/>
      <c r="Z173" s="109"/>
      <c r="AA173" s="98"/>
      <c r="AB173" s="98"/>
      <c r="AC173" s="98"/>
      <c r="AD173" s="98"/>
      <c r="AE173" s="114"/>
      <c r="AF173" s="98"/>
      <c r="AG173" s="98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65"/>
      <c r="CR173" s="65"/>
      <c r="CS173" s="65"/>
      <c r="CT173" s="65"/>
    </row>
    <row r="174" spans="1:98" ht="15.6" customHeight="1" x14ac:dyDescent="0.25">
      <c r="A174" s="120">
        <f>A173+1</f>
        <v>166</v>
      </c>
      <c r="B174" s="99">
        <v>2025</v>
      </c>
      <c r="C174" s="99" t="s">
        <v>32</v>
      </c>
      <c r="D174" s="2" t="s">
        <v>183</v>
      </c>
      <c r="E174" s="120">
        <v>0</v>
      </c>
      <c r="F174" s="99"/>
      <c r="G174" s="115"/>
      <c r="H174" s="115"/>
      <c r="I174" s="115"/>
      <c r="J174" s="115"/>
      <c r="K174" s="115">
        <v>5</v>
      </c>
      <c r="L174" s="115">
        <v>5</v>
      </c>
      <c r="M174" s="113">
        <v>12</v>
      </c>
      <c r="N174" s="98">
        <v>20.9</v>
      </c>
      <c r="O174" s="98">
        <v>20.9</v>
      </c>
      <c r="P174" s="100">
        <f>IF(O174=0,0,(O174*(120/113))+(68.9-70))</f>
        <v>21.094690265486733</v>
      </c>
      <c r="Q174" s="113"/>
      <c r="R174" s="100">
        <f>+P174+Q174</f>
        <v>21.094690265486733</v>
      </c>
      <c r="S174" s="99"/>
      <c r="T174" s="99"/>
      <c r="U174" s="115"/>
      <c r="V174" s="122"/>
      <c r="W174" s="99"/>
      <c r="X174" s="98"/>
      <c r="Y174" s="99"/>
      <c r="Z174" s="109"/>
      <c r="AA174" s="98"/>
      <c r="AB174" s="98"/>
      <c r="AC174" s="98"/>
      <c r="AD174" s="98"/>
      <c r="AE174" s="114"/>
      <c r="AF174" s="98"/>
      <c r="AG174" s="98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65"/>
      <c r="CR174" s="65"/>
      <c r="CS174" s="65"/>
      <c r="CT174" s="65"/>
    </row>
    <row r="175" spans="1:98" ht="15.6" customHeight="1" x14ac:dyDescent="0.25">
      <c r="A175" s="120">
        <f>A174+1</f>
        <v>167</v>
      </c>
      <c r="B175" s="99">
        <v>2025</v>
      </c>
      <c r="C175" s="99" t="s">
        <v>32</v>
      </c>
      <c r="D175" s="65" t="s">
        <v>184</v>
      </c>
      <c r="E175" s="120">
        <v>7</v>
      </c>
      <c r="F175" s="99"/>
      <c r="G175" s="115"/>
      <c r="H175" s="115"/>
      <c r="I175" s="115"/>
      <c r="J175" s="115"/>
      <c r="K175" s="115">
        <v>5</v>
      </c>
      <c r="L175" s="115">
        <v>5</v>
      </c>
      <c r="M175" s="113">
        <v>20</v>
      </c>
      <c r="N175" s="98">
        <v>16</v>
      </c>
      <c r="O175" s="98">
        <v>16</v>
      </c>
      <c r="P175" s="100">
        <f>IF(O175=0,0,(O175*(120/113))+(68.9-70))</f>
        <v>15.891150442477883</v>
      </c>
      <c r="Q175" s="113"/>
      <c r="R175" s="100">
        <f>+P175+Q175</f>
        <v>15.891150442477883</v>
      </c>
      <c r="S175" s="99"/>
      <c r="T175" s="99"/>
      <c r="U175" s="115"/>
      <c r="V175" s="115"/>
      <c r="W175" s="99"/>
      <c r="X175" s="98"/>
      <c r="Y175" s="99"/>
      <c r="Z175" s="109"/>
      <c r="AA175" s="98"/>
      <c r="AB175" s="98"/>
      <c r="AC175" s="98"/>
      <c r="AD175" s="98"/>
      <c r="AE175" s="114"/>
      <c r="AF175" s="98"/>
      <c r="AG175" s="98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65"/>
      <c r="CR175" s="65"/>
      <c r="CS175" s="65"/>
      <c r="CT175" s="65"/>
    </row>
    <row r="176" spans="1:98" ht="15.6" customHeight="1" x14ac:dyDescent="0.25">
      <c r="A176" s="120">
        <f>A175+1</f>
        <v>168</v>
      </c>
      <c r="B176" s="99">
        <v>2025</v>
      </c>
      <c r="C176" s="99" t="s">
        <v>32</v>
      </c>
      <c r="D176" s="65" t="s">
        <v>348</v>
      </c>
      <c r="E176" s="120">
        <v>0</v>
      </c>
      <c r="F176" s="99"/>
      <c r="G176" s="115"/>
      <c r="H176" s="115"/>
      <c r="I176" s="115"/>
      <c r="J176" s="115"/>
      <c r="K176" s="115"/>
      <c r="L176" s="115"/>
      <c r="M176" s="113">
        <v>5</v>
      </c>
      <c r="N176" s="98">
        <v>6.7</v>
      </c>
      <c r="O176" s="98">
        <v>6.7</v>
      </c>
      <c r="P176" s="100">
        <f>IF(O176=0,0,(O176*(120/113))+(68.9-70))</f>
        <v>6.0150442477876167</v>
      </c>
      <c r="Q176" s="113">
        <v>-4</v>
      </c>
      <c r="R176" s="100">
        <f>+P176+Q176</f>
        <v>2.0150442477876167</v>
      </c>
      <c r="S176" s="99"/>
      <c r="T176" s="99"/>
      <c r="U176" s="115"/>
      <c r="V176" s="115"/>
      <c r="W176" s="99"/>
      <c r="X176" s="98"/>
      <c r="Y176" s="99"/>
      <c r="Z176" s="109"/>
      <c r="AA176" s="98"/>
      <c r="AB176" s="98"/>
      <c r="AC176" s="98"/>
      <c r="AD176" s="98"/>
      <c r="AE176" s="114"/>
      <c r="AF176" s="98"/>
      <c r="AG176" s="98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65"/>
      <c r="CR176" s="65"/>
      <c r="CS176" s="65"/>
      <c r="CT176" s="65"/>
    </row>
    <row r="177" spans="1:99" ht="15.6" customHeight="1" x14ac:dyDescent="0.25">
      <c r="A177" s="120">
        <f>A176+1</f>
        <v>169</v>
      </c>
      <c r="B177" s="99">
        <v>2025</v>
      </c>
      <c r="C177" s="99" t="s">
        <v>32</v>
      </c>
      <c r="D177" s="75" t="s">
        <v>347</v>
      </c>
      <c r="E177" s="120">
        <v>0</v>
      </c>
      <c r="F177" s="99"/>
      <c r="G177" s="115"/>
      <c r="H177" s="115"/>
      <c r="I177" s="115"/>
      <c r="J177" s="115"/>
      <c r="K177" s="115"/>
      <c r="L177" s="115"/>
      <c r="M177" s="113">
        <v>1</v>
      </c>
      <c r="N177" s="98">
        <v>0</v>
      </c>
      <c r="O177" s="98">
        <v>0</v>
      </c>
      <c r="P177" s="100">
        <f>IF(O177=0,0,(O177*(120/113))+(68.9-70))</f>
        <v>0</v>
      </c>
      <c r="Q177" s="113"/>
      <c r="R177" s="100">
        <f>+P177+Q177</f>
        <v>0</v>
      </c>
      <c r="S177" s="99"/>
      <c r="T177" s="99"/>
      <c r="U177" s="128"/>
      <c r="V177" s="122"/>
      <c r="W177" s="99"/>
      <c r="X177" s="98"/>
      <c r="Y177" s="99"/>
      <c r="Z177" s="109"/>
      <c r="AA177" s="98"/>
      <c r="AB177" s="98"/>
      <c r="AC177" s="98"/>
      <c r="AD177" s="98"/>
      <c r="AE177" s="114"/>
      <c r="AF177" s="98"/>
      <c r="AG177" s="98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65"/>
      <c r="CR177" s="65"/>
      <c r="CS177" s="65"/>
      <c r="CT177" s="65"/>
    </row>
    <row r="178" spans="1:99" ht="15.6" customHeight="1" x14ac:dyDescent="0.25">
      <c r="A178" s="120">
        <f>A177+1</f>
        <v>170</v>
      </c>
      <c r="B178" s="99"/>
      <c r="C178" s="99" t="s">
        <v>32</v>
      </c>
      <c r="D178" s="2" t="s">
        <v>185</v>
      </c>
      <c r="E178" s="120">
        <v>0</v>
      </c>
      <c r="F178" s="113"/>
      <c r="G178" s="115"/>
      <c r="H178" s="115"/>
      <c r="I178" s="115"/>
      <c r="J178" s="115"/>
      <c r="K178" s="115">
        <v>5</v>
      </c>
      <c r="L178" s="115"/>
      <c r="M178" s="99">
        <v>7</v>
      </c>
      <c r="N178" s="98">
        <v>12.3</v>
      </c>
      <c r="O178" s="98">
        <v>12.3</v>
      </c>
      <c r="P178" s="100">
        <f>IF(O178=0,0,(O178*(120/113))+(68.9-70))</f>
        <v>11.961946902654875</v>
      </c>
      <c r="Q178" s="99"/>
      <c r="R178" s="100">
        <f>+P178+Q178</f>
        <v>11.961946902654875</v>
      </c>
      <c r="S178" s="99"/>
      <c r="T178" s="99"/>
      <c r="U178" s="115"/>
      <c r="V178" s="115"/>
      <c r="W178" s="99"/>
      <c r="X178" s="98"/>
      <c r="Y178" s="99"/>
      <c r="Z178" s="109"/>
      <c r="AA178" s="98"/>
      <c r="AB178" s="98"/>
      <c r="AC178" s="98"/>
      <c r="AD178" s="98"/>
      <c r="AE178" s="114"/>
      <c r="AF178" s="98"/>
      <c r="AG178" s="98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65"/>
      <c r="CR178" s="65"/>
      <c r="CS178" s="65"/>
      <c r="CT178" s="65"/>
    </row>
    <row r="179" spans="1:99" ht="15.6" customHeight="1" x14ac:dyDescent="0.25">
      <c r="A179" s="120">
        <f>A178+1</f>
        <v>171</v>
      </c>
      <c r="B179" s="99">
        <v>2025</v>
      </c>
      <c r="C179" s="99" t="s">
        <v>32</v>
      </c>
      <c r="D179" s="65" t="s">
        <v>186</v>
      </c>
      <c r="E179" s="120">
        <v>4</v>
      </c>
      <c r="F179" s="99"/>
      <c r="G179" s="115"/>
      <c r="H179" s="115"/>
      <c r="I179" s="115"/>
      <c r="J179" s="115"/>
      <c r="K179" s="115">
        <v>5</v>
      </c>
      <c r="L179" s="115">
        <v>5</v>
      </c>
      <c r="M179" s="113">
        <v>20</v>
      </c>
      <c r="N179" s="98">
        <v>16.399999999999999</v>
      </c>
      <c r="O179" s="98">
        <v>16.3</v>
      </c>
      <c r="P179" s="100">
        <f>IF(O179=0,0,(O179*(120/113))+(68.9-70))</f>
        <v>16.209734513274345</v>
      </c>
      <c r="Q179" s="113"/>
      <c r="R179" s="100">
        <f>+P179+Q179</f>
        <v>16.209734513274345</v>
      </c>
      <c r="S179" s="99"/>
      <c r="T179" s="99"/>
      <c r="U179" s="115"/>
      <c r="V179" s="115"/>
      <c r="W179" s="99"/>
      <c r="X179" s="98"/>
      <c r="Y179" s="99"/>
      <c r="Z179" s="109"/>
      <c r="AA179" s="98"/>
      <c r="AB179" s="98"/>
      <c r="AC179" s="98"/>
      <c r="AD179" s="98"/>
      <c r="AE179" s="114"/>
      <c r="AF179" s="98"/>
      <c r="AG179" s="98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65"/>
      <c r="CR179" s="65"/>
      <c r="CS179" s="65"/>
      <c r="CT179" s="65"/>
    </row>
    <row r="180" spans="1:99" ht="15.6" customHeight="1" x14ac:dyDescent="0.25">
      <c r="A180" s="120">
        <f>A179+1</f>
        <v>172</v>
      </c>
      <c r="B180" s="99">
        <v>2025</v>
      </c>
      <c r="C180" s="99" t="s">
        <v>32</v>
      </c>
      <c r="D180" s="65" t="s">
        <v>332</v>
      </c>
      <c r="E180" s="120">
        <v>4</v>
      </c>
      <c r="F180" s="99"/>
      <c r="G180" s="115"/>
      <c r="H180" s="115"/>
      <c r="I180" s="115"/>
      <c r="J180" s="115"/>
      <c r="K180" s="115"/>
      <c r="L180" s="115">
        <v>10</v>
      </c>
      <c r="M180" s="113">
        <v>9</v>
      </c>
      <c r="N180" s="98">
        <v>13.3</v>
      </c>
      <c r="O180" s="98">
        <v>13.3</v>
      </c>
      <c r="P180" s="100">
        <f>IF(O180=0,0,(O180*(120/113))+(68.9-70))</f>
        <v>13.023893805309742</v>
      </c>
      <c r="Q180" s="113"/>
      <c r="R180" s="100">
        <f>+P180+Q180</f>
        <v>13.023893805309742</v>
      </c>
      <c r="S180" s="99"/>
      <c r="T180" s="99"/>
      <c r="U180" s="115"/>
      <c r="V180" s="115"/>
      <c r="W180" s="169"/>
      <c r="X180" s="98"/>
      <c r="Y180" s="99"/>
      <c r="Z180" s="109"/>
      <c r="AA180" s="98"/>
      <c r="AB180" s="98"/>
      <c r="AC180" s="98"/>
      <c r="AD180" s="98"/>
      <c r="AE180" s="114"/>
      <c r="AF180" s="98"/>
      <c r="AG180" s="98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65"/>
      <c r="CR180" s="65"/>
      <c r="CS180" s="65"/>
      <c r="CT180" s="65"/>
    </row>
    <row r="181" spans="1:99" ht="15.6" customHeight="1" x14ac:dyDescent="0.25">
      <c r="A181" s="120">
        <f>A180+1</f>
        <v>173</v>
      </c>
      <c r="B181" s="99">
        <v>2025</v>
      </c>
      <c r="C181" s="99" t="s">
        <v>32</v>
      </c>
      <c r="D181" s="65" t="s">
        <v>327</v>
      </c>
      <c r="E181" s="120">
        <v>10</v>
      </c>
      <c r="F181" s="99"/>
      <c r="G181" s="115"/>
      <c r="H181" s="115"/>
      <c r="I181" s="115"/>
      <c r="J181" s="115"/>
      <c r="K181" s="115"/>
      <c r="L181" s="115">
        <v>10</v>
      </c>
      <c r="M181" s="113">
        <v>16</v>
      </c>
      <c r="N181" s="98">
        <v>10.7</v>
      </c>
      <c r="O181" s="98">
        <v>10.5</v>
      </c>
      <c r="P181" s="100">
        <f>IF(O181=0,0,(O181*(120/113))+(68.9-70))</f>
        <v>10.050442477876112</v>
      </c>
      <c r="Q181" s="113"/>
      <c r="R181" s="100">
        <f>+P181+Q181</f>
        <v>10.050442477876112</v>
      </c>
      <c r="S181" s="99"/>
      <c r="T181" s="99"/>
      <c r="U181" s="115"/>
      <c r="V181" s="115"/>
      <c r="W181" s="174"/>
      <c r="X181" s="125"/>
      <c r="Y181" s="106"/>
      <c r="Z181" s="124"/>
      <c r="AA181" s="125"/>
      <c r="AB181" s="98"/>
      <c r="AC181" s="98"/>
      <c r="AD181" s="98"/>
      <c r="AE181" s="114"/>
      <c r="AF181" s="98"/>
      <c r="AG181" s="98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65"/>
      <c r="CR181" s="65"/>
      <c r="CS181" s="65"/>
      <c r="CT181" s="65"/>
    </row>
    <row r="182" spans="1:99" ht="15.6" customHeight="1" x14ac:dyDescent="0.25">
      <c r="A182" s="120">
        <f>A181+1</f>
        <v>174</v>
      </c>
      <c r="B182" s="99">
        <v>2025</v>
      </c>
      <c r="C182" s="99" t="s">
        <v>37</v>
      </c>
      <c r="D182" s="2" t="s">
        <v>187</v>
      </c>
      <c r="E182" s="120">
        <v>3</v>
      </c>
      <c r="F182" s="99"/>
      <c r="G182" s="115"/>
      <c r="H182" s="115"/>
      <c r="I182" s="115"/>
      <c r="J182" s="115"/>
      <c r="K182" s="115">
        <v>5</v>
      </c>
      <c r="L182" s="115">
        <v>5</v>
      </c>
      <c r="M182" s="99">
        <v>20</v>
      </c>
      <c r="N182" s="98">
        <v>26.1</v>
      </c>
      <c r="O182" s="98">
        <v>26.1</v>
      </c>
      <c r="P182" s="100">
        <f>IF(O182=0,0,(O182*(115/113))+(66.3-70))</f>
        <v>22.861946902654868</v>
      </c>
      <c r="Q182" s="99"/>
      <c r="R182" s="100">
        <f>+P182+Q182</f>
        <v>22.861946902654868</v>
      </c>
      <c r="S182" s="99"/>
      <c r="T182" s="99"/>
      <c r="U182" s="115"/>
      <c r="V182" s="115"/>
      <c r="W182" s="99"/>
      <c r="X182" s="98"/>
      <c r="Y182" s="99"/>
      <c r="Z182" s="109"/>
      <c r="AA182" s="98"/>
      <c r="AB182" s="98"/>
      <c r="AC182" s="98"/>
      <c r="AD182" s="98"/>
      <c r="AE182" s="114"/>
      <c r="AF182" s="98"/>
      <c r="AG182" s="98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65"/>
      <c r="CR182" s="65"/>
      <c r="CS182" s="65"/>
      <c r="CT182" s="65"/>
    </row>
    <row r="183" spans="1:99" ht="15.75" customHeight="1" x14ac:dyDescent="0.25">
      <c r="A183" s="120">
        <f>A182+1</f>
        <v>175</v>
      </c>
      <c r="B183" s="99">
        <v>2025</v>
      </c>
      <c r="C183" s="99" t="s">
        <v>32</v>
      </c>
      <c r="D183" s="2" t="s">
        <v>188</v>
      </c>
      <c r="E183" s="120">
        <v>0</v>
      </c>
      <c r="F183" s="113"/>
      <c r="G183" s="115"/>
      <c r="H183" s="126"/>
      <c r="I183" s="126"/>
      <c r="J183" s="126"/>
      <c r="K183" s="115"/>
      <c r="L183" s="115"/>
      <c r="M183" s="99">
        <v>20</v>
      </c>
      <c r="N183" s="98">
        <v>25.9</v>
      </c>
      <c r="O183" s="98">
        <v>25.9</v>
      </c>
      <c r="P183" s="100">
        <f>IF(O183=0,0,(O183*(120/113))+(68.9-70))</f>
        <v>26.404424778761069</v>
      </c>
      <c r="Q183" s="99"/>
      <c r="R183" s="100">
        <f>+P183+Q183</f>
        <v>26.404424778761069</v>
      </c>
      <c r="S183" s="99"/>
      <c r="T183" s="113"/>
      <c r="U183" s="128"/>
      <c r="V183" s="115"/>
      <c r="W183" s="99"/>
      <c r="X183" s="98"/>
      <c r="Y183" s="99"/>
      <c r="Z183" s="109"/>
      <c r="AA183" s="98"/>
      <c r="AB183" s="98"/>
      <c r="AC183" s="98"/>
      <c r="AD183" s="98"/>
      <c r="AE183" s="114"/>
      <c r="AF183" s="98"/>
      <c r="AG183" s="98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65"/>
      <c r="CR183" s="65"/>
      <c r="CS183" s="65"/>
      <c r="CT183" s="65"/>
    </row>
    <row r="184" spans="1:99" ht="15.75" customHeight="1" x14ac:dyDescent="0.25">
      <c r="A184" s="120">
        <f>A183+1</f>
        <v>176</v>
      </c>
      <c r="B184" s="99">
        <v>2025</v>
      </c>
      <c r="C184" s="99" t="s">
        <v>32</v>
      </c>
      <c r="D184" s="2" t="s">
        <v>189</v>
      </c>
      <c r="E184" s="120">
        <v>0</v>
      </c>
      <c r="F184" s="113"/>
      <c r="G184" s="115"/>
      <c r="H184" s="126"/>
      <c r="I184" s="126"/>
      <c r="J184" s="126"/>
      <c r="K184" s="115"/>
      <c r="L184" s="115"/>
      <c r="M184" s="99">
        <v>5</v>
      </c>
      <c r="N184" s="98">
        <v>17.7</v>
      </c>
      <c r="O184" s="98">
        <v>17.7</v>
      </c>
      <c r="P184" s="100">
        <f>IF(O184=0,0,(O184*(120/113))+(68.9-70))</f>
        <v>17.696460176991156</v>
      </c>
      <c r="Q184" s="99">
        <v>-4</v>
      </c>
      <c r="R184" s="100">
        <f>+P184+Q184</f>
        <v>13.696460176991156</v>
      </c>
      <c r="S184" s="99"/>
      <c r="T184" s="113"/>
      <c r="U184" s="115"/>
      <c r="V184" s="115"/>
      <c r="W184" s="99"/>
      <c r="X184" s="98"/>
      <c r="Y184" s="99"/>
      <c r="Z184" s="109"/>
      <c r="AA184" s="98"/>
      <c r="AB184" s="98"/>
      <c r="AC184" s="98"/>
      <c r="AD184" s="98"/>
      <c r="AE184" s="114"/>
      <c r="AF184" s="98"/>
      <c r="AG184" s="98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65"/>
      <c r="CR184" s="65"/>
      <c r="CS184" s="65"/>
      <c r="CT184" s="65"/>
      <c r="CU184" s="171"/>
    </row>
    <row r="185" spans="1:99" ht="15.75" customHeight="1" x14ac:dyDescent="0.25">
      <c r="A185" s="120">
        <f>A184+1</f>
        <v>177</v>
      </c>
      <c r="B185" s="99">
        <v>2025</v>
      </c>
      <c r="C185" s="99" t="s">
        <v>32</v>
      </c>
      <c r="D185" s="2" t="s">
        <v>190</v>
      </c>
      <c r="E185" s="120">
        <v>0</v>
      </c>
      <c r="F185" s="99"/>
      <c r="G185" s="115"/>
      <c r="H185" s="115"/>
      <c r="I185" s="115"/>
      <c r="J185" s="115"/>
      <c r="K185" s="115"/>
      <c r="L185" s="115"/>
      <c r="M185" s="99">
        <v>6</v>
      </c>
      <c r="N185" s="98">
        <v>12</v>
      </c>
      <c r="O185" s="98">
        <v>12</v>
      </c>
      <c r="P185" s="100">
        <f>IF(O185=0,0,(O185*(120/113))+(68.9-70))</f>
        <v>11.643362831858415</v>
      </c>
      <c r="Q185" s="99"/>
      <c r="R185" s="100">
        <f>+P185+Q185</f>
        <v>11.643362831858415</v>
      </c>
      <c r="T185" s="99"/>
      <c r="U185" s="115"/>
      <c r="V185" s="115"/>
      <c r="W185" s="99"/>
      <c r="X185" s="98"/>
      <c r="Y185" s="99"/>
      <c r="Z185" s="109"/>
      <c r="AA185" s="98"/>
      <c r="AB185" s="98"/>
      <c r="AC185" s="98"/>
      <c r="AD185" s="98"/>
      <c r="AE185" s="114"/>
      <c r="AF185" s="98"/>
      <c r="AG185" s="98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65"/>
      <c r="CR185" s="65"/>
      <c r="CS185" s="65"/>
      <c r="CT185" s="65"/>
    </row>
    <row r="186" spans="1:99" ht="15.75" customHeight="1" x14ac:dyDescent="0.25">
      <c r="A186" s="120">
        <f>A185+1</f>
        <v>178</v>
      </c>
      <c r="B186" s="99">
        <v>2025</v>
      </c>
      <c r="C186" s="99" t="s">
        <v>37</v>
      </c>
      <c r="D186" s="2" t="s">
        <v>191</v>
      </c>
      <c r="E186" s="120">
        <v>0</v>
      </c>
      <c r="F186" s="99"/>
      <c r="G186" s="115"/>
      <c r="H186" s="115"/>
      <c r="I186" s="115"/>
      <c r="J186" s="115"/>
      <c r="K186" s="115">
        <v>5</v>
      </c>
      <c r="L186" s="115"/>
      <c r="M186" s="99">
        <v>20</v>
      </c>
      <c r="N186" s="98">
        <v>21.2</v>
      </c>
      <c r="O186" s="98">
        <v>21.2</v>
      </c>
      <c r="P186" s="100">
        <f>IF(O186=0,0,(O186*(115/113))+(66.3-70))</f>
        <v>17.87522123893805</v>
      </c>
      <c r="Q186" s="99"/>
      <c r="R186" s="100">
        <f>+P186+Q186</f>
        <v>17.87522123893805</v>
      </c>
      <c r="S186" s="99"/>
      <c r="T186" s="113"/>
      <c r="U186" s="115"/>
      <c r="V186" s="115"/>
      <c r="W186" s="99"/>
      <c r="X186" s="98"/>
      <c r="Y186" s="99"/>
      <c r="Z186" s="109"/>
      <c r="AA186" s="98"/>
      <c r="AB186" s="98"/>
      <c r="AC186" s="98"/>
      <c r="AD186" s="98"/>
      <c r="AE186" s="114"/>
      <c r="AF186" s="98"/>
      <c r="AG186" s="98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65"/>
      <c r="CR186" s="65"/>
      <c r="CS186" s="65"/>
      <c r="CT186" s="65"/>
    </row>
    <row r="187" spans="1:99" ht="15.75" customHeight="1" x14ac:dyDescent="0.25">
      <c r="A187" s="120">
        <f>A186+1</f>
        <v>179</v>
      </c>
      <c r="B187" s="99">
        <v>2025</v>
      </c>
      <c r="C187" s="99" t="s">
        <v>32</v>
      </c>
      <c r="D187" s="2" t="s">
        <v>192</v>
      </c>
      <c r="E187" s="120">
        <v>5</v>
      </c>
      <c r="F187" s="99"/>
      <c r="G187" s="115"/>
      <c r="H187" s="115"/>
      <c r="I187" s="115"/>
      <c r="J187" s="115"/>
      <c r="K187" s="115">
        <v>5</v>
      </c>
      <c r="L187" s="115">
        <v>5</v>
      </c>
      <c r="M187" s="99">
        <v>20</v>
      </c>
      <c r="N187" s="98">
        <v>22.2</v>
      </c>
      <c r="O187" s="98">
        <v>21.4</v>
      </c>
      <c r="P187" s="100">
        <f>IF(O187=0,0,(O187*(120/113))+(68.9-70))</f>
        <v>21.625663716814167</v>
      </c>
      <c r="Q187" s="99"/>
      <c r="R187" s="100">
        <f>+P187+Q187</f>
        <v>21.625663716814167</v>
      </c>
      <c r="S187" s="99"/>
      <c r="T187" s="99"/>
      <c r="U187" s="115"/>
      <c r="V187" s="115"/>
      <c r="W187" s="99"/>
      <c r="X187" s="98"/>
      <c r="Y187" s="99"/>
      <c r="Z187" s="109"/>
      <c r="AA187" s="98"/>
      <c r="AB187" s="98"/>
      <c r="AC187" s="98"/>
      <c r="AD187" s="98"/>
      <c r="AE187" s="114"/>
      <c r="AF187" s="98"/>
      <c r="AG187" s="98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65"/>
      <c r="CR187" s="65"/>
      <c r="CS187" s="65"/>
      <c r="CT187" s="65"/>
    </row>
    <row r="188" spans="1:99" ht="15.75" customHeight="1" x14ac:dyDescent="0.25">
      <c r="A188" s="120">
        <f>A187+1</f>
        <v>180</v>
      </c>
      <c r="B188" s="99">
        <v>2025</v>
      </c>
      <c r="C188" s="99" t="s">
        <v>32</v>
      </c>
      <c r="D188" s="74" t="s">
        <v>358</v>
      </c>
      <c r="E188" s="120">
        <v>0</v>
      </c>
      <c r="F188" s="99"/>
      <c r="G188" s="115"/>
      <c r="H188" s="115"/>
      <c r="I188" s="115"/>
      <c r="J188" s="115"/>
      <c r="K188" s="115"/>
      <c r="L188" s="115">
        <v>10</v>
      </c>
      <c r="M188" s="99">
        <v>3</v>
      </c>
      <c r="N188" s="98">
        <v>0</v>
      </c>
      <c r="O188" s="98">
        <v>0</v>
      </c>
      <c r="P188" s="100">
        <f>IF(O188=0,0,(O188*(120/113))+(68.9-70))</f>
        <v>0</v>
      </c>
      <c r="Q188" s="99"/>
      <c r="R188" s="100">
        <f>+P188+Q188</f>
        <v>0</v>
      </c>
      <c r="S188" s="99"/>
      <c r="T188" s="99"/>
      <c r="U188" s="115"/>
      <c r="V188" s="115"/>
      <c r="W188" s="99"/>
      <c r="X188" s="98"/>
      <c r="Y188" s="99"/>
      <c r="Z188" s="109"/>
      <c r="AA188" s="109"/>
      <c r="AB188" s="98"/>
      <c r="AC188" s="98"/>
      <c r="AD188" s="98"/>
      <c r="AE188" s="114"/>
      <c r="AF188" s="109"/>
      <c r="AG188" s="98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65"/>
      <c r="CR188" s="65"/>
      <c r="CS188" s="65"/>
      <c r="CT188" s="65"/>
    </row>
    <row r="189" spans="1:99" ht="15.75" customHeight="1" x14ac:dyDescent="0.25">
      <c r="A189" s="120">
        <f>A188+1</f>
        <v>181</v>
      </c>
      <c r="B189" s="99">
        <v>2025</v>
      </c>
      <c r="C189" s="99" t="s">
        <v>37</v>
      </c>
      <c r="D189" s="2" t="s">
        <v>193</v>
      </c>
      <c r="E189" s="120">
        <v>11</v>
      </c>
      <c r="F189" s="99"/>
      <c r="G189" s="115"/>
      <c r="H189" s="115"/>
      <c r="I189" s="115"/>
      <c r="J189" s="115"/>
      <c r="K189" s="115">
        <v>5</v>
      </c>
      <c r="L189" s="115">
        <v>5</v>
      </c>
      <c r="M189" s="99">
        <v>20</v>
      </c>
      <c r="N189" s="98">
        <v>21</v>
      </c>
      <c r="O189" s="98">
        <v>21</v>
      </c>
      <c r="P189" s="100">
        <f>IF(O189=0,0,(O189*(115/113))+(66.3-70))</f>
        <v>17.6716814159292</v>
      </c>
      <c r="Q189" s="99"/>
      <c r="R189" s="100">
        <f>+P189+Q189</f>
        <v>17.6716814159292</v>
      </c>
      <c r="S189" s="99"/>
      <c r="T189" s="99"/>
      <c r="U189" s="115"/>
      <c r="V189" s="115"/>
      <c r="W189" s="99"/>
      <c r="X189" s="98"/>
      <c r="Y189" s="99"/>
      <c r="Z189" s="109"/>
      <c r="AA189" s="109"/>
      <c r="AB189" s="98"/>
      <c r="AC189" s="98"/>
      <c r="AD189" s="98"/>
      <c r="AE189" s="114"/>
      <c r="AF189" s="109"/>
      <c r="AG189" s="98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65"/>
      <c r="CR189" s="65"/>
      <c r="CS189" s="65"/>
      <c r="CT189" s="65"/>
    </row>
    <row r="190" spans="1:99" ht="15.75" customHeight="1" x14ac:dyDescent="0.25">
      <c r="A190" s="120">
        <f>A189+1</f>
        <v>182</v>
      </c>
      <c r="B190" s="99">
        <v>2025</v>
      </c>
      <c r="C190" s="99" t="s">
        <v>37</v>
      </c>
      <c r="D190" s="74" t="s">
        <v>334</v>
      </c>
      <c r="E190" s="120">
        <v>0</v>
      </c>
      <c r="F190" s="99"/>
      <c r="G190" s="115"/>
      <c r="H190" s="115"/>
      <c r="I190" s="115"/>
      <c r="J190" s="115"/>
      <c r="K190" s="115"/>
      <c r="L190" s="115">
        <v>10</v>
      </c>
      <c r="M190" s="99">
        <v>3</v>
      </c>
      <c r="N190" s="98">
        <v>0</v>
      </c>
      <c r="O190" s="98">
        <v>0</v>
      </c>
      <c r="P190" s="100">
        <f>IF(O190=0,0,(O190*(115/113))+(66.3-70))</f>
        <v>0</v>
      </c>
      <c r="Q190" s="99"/>
      <c r="R190" s="100">
        <f>+P190+Q190</f>
        <v>0</v>
      </c>
      <c r="S190" s="99"/>
      <c r="T190" s="99"/>
      <c r="U190" s="115"/>
      <c r="V190" s="115"/>
      <c r="W190" s="99"/>
      <c r="X190" s="98"/>
      <c r="Y190" s="99"/>
      <c r="Z190" s="109"/>
      <c r="AA190" s="109"/>
      <c r="AB190" s="98"/>
      <c r="AC190" s="98"/>
      <c r="AD190" s="98"/>
      <c r="AE190" s="114"/>
      <c r="AF190" s="109"/>
      <c r="AG190" s="98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65"/>
      <c r="CR190" s="65"/>
      <c r="CS190" s="65"/>
      <c r="CT190" s="65"/>
    </row>
    <row r="191" spans="1:99" ht="15.75" customHeight="1" x14ac:dyDescent="0.25">
      <c r="A191" s="120">
        <f>A190+1</f>
        <v>183</v>
      </c>
      <c r="B191" s="99"/>
      <c r="C191" s="99" t="s">
        <v>32</v>
      </c>
      <c r="D191" s="74" t="s">
        <v>194</v>
      </c>
      <c r="E191" s="120">
        <v>0</v>
      </c>
      <c r="F191" s="99"/>
      <c r="G191" s="115"/>
      <c r="H191" s="115"/>
      <c r="I191" s="115"/>
      <c r="J191" s="115"/>
      <c r="K191" s="115">
        <v>5</v>
      </c>
      <c r="L191" s="115"/>
      <c r="M191" s="99">
        <v>2</v>
      </c>
      <c r="N191" s="98">
        <v>0</v>
      </c>
      <c r="O191" s="98">
        <v>0</v>
      </c>
      <c r="P191" s="100">
        <f>IF(O191=0,0,(O191*(120/113))+(68.9-70))</f>
        <v>0</v>
      </c>
      <c r="Q191" s="99"/>
      <c r="R191" s="100">
        <f>+P191+Q191</f>
        <v>0</v>
      </c>
      <c r="T191" s="99"/>
      <c r="U191" s="115"/>
      <c r="V191" s="115"/>
      <c r="W191" s="99"/>
      <c r="X191" s="99"/>
      <c r="Y191" s="98"/>
      <c r="Z191" s="99"/>
      <c r="AA191" s="109"/>
      <c r="AB191" s="98"/>
      <c r="AC191" s="98"/>
      <c r="AD191" s="98"/>
      <c r="AE191" s="98"/>
      <c r="AF191" s="114"/>
      <c r="AG191" s="98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65"/>
      <c r="CS191" s="65"/>
      <c r="CT191" s="65"/>
      <c r="CU191" s="65"/>
    </row>
    <row r="192" spans="1:99" ht="15.75" customHeight="1" x14ac:dyDescent="0.25">
      <c r="A192" s="120">
        <f>A191+1</f>
        <v>184</v>
      </c>
      <c r="B192" s="99">
        <v>2025</v>
      </c>
      <c r="C192" s="99" t="s">
        <v>32</v>
      </c>
      <c r="D192" s="74" t="s">
        <v>195</v>
      </c>
      <c r="E192" s="120">
        <v>0</v>
      </c>
      <c r="F192" s="99"/>
      <c r="G192" s="115"/>
      <c r="H192" s="115"/>
      <c r="I192" s="115"/>
      <c r="J192" s="115"/>
      <c r="K192" s="115"/>
      <c r="L192" s="115">
        <v>10</v>
      </c>
      <c r="M192" s="99">
        <v>4</v>
      </c>
      <c r="N192" s="98">
        <v>0</v>
      </c>
      <c r="O192" s="98">
        <v>0</v>
      </c>
      <c r="P192" s="100">
        <f>IF(O192=0,0,(O192*(120/113))+(68.9-70))</f>
        <v>0</v>
      </c>
      <c r="Q192" s="99"/>
      <c r="R192" s="100">
        <f>+P192+Q192</f>
        <v>0</v>
      </c>
      <c r="T192" s="99"/>
      <c r="U192" s="115"/>
      <c r="V192" s="115"/>
      <c r="W192" s="99"/>
      <c r="X192" s="98"/>
      <c r="Y192" s="99"/>
      <c r="Z192" s="109"/>
      <c r="AA192" s="98"/>
      <c r="AB192" s="98"/>
      <c r="AC192" s="98"/>
      <c r="AD192" s="98"/>
      <c r="AE192" s="114"/>
      <c r="AF192" s="98"/>
      <c r="AG192" s="98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65"/>
      <c r="CR192" s="65"/>
      <c r="CS192" s="65"/>
      <c r="CT192" s="65"/>
    </row>
    <row r="193" spans="1:98" ht="15.75" customHeight="1" x14ac:dyDescent="0.25">
      <c r="A193" s="120">
        <f>A192+1</f>
        <v>185</v>
      </c>
      <c r="B193" s="99">
        <v>2025</v>
      </c>
      <c r="C193" s="99" t="s">
        <v>37</v>
      </c>
      <c r="D193" s="6" t="s">
        <v>196</v>
      </c>
      <c r="E193" s="120">
        <v>4</v>
      </c>
      <c r="F193" s="99"/>
      <c r="G193" s="115"/>
      <c r="H193" s="115"/>
      <c r="I193" s="115"/>
      <c r="J193" s="115"/>
      <c r="K193" s="115">
        <v>5</v>
      </c>
      <c r="L193" s="115">
        <v>5</v>
      </c>
      <c r="M193" s="99">
        <v>20</v>
      </c>
      <c r="N193" s="98">
        <v>12.1</v>
      </c>
      <c r="O193" s="98">
        <v>12.1</v>
      </c>
      <c r="P193" s="100">
        <f>IF(O193=0,0,(O193*(115/113))+(66.3-70))</f>
        <v>8.6141592920353958</v>
      </c>
      <c r="Q193" s="99"/>
      <c r="R193" s="100">
        <f>+P193+Q193</f>
        <v>8.6141592920353958</v>
      </c>
      <c r="S193" s="99"/>
      <c r="T193" s="99"/>
      <c r="U193" s="115"/>
      <c r="V193" s="115"/>
      <c r="W193" s="99"/>
      <c r="X193" s="98"/>
      <c r="Y193" s="99"/>
      <c r="Z193" s="109"/>
      <c r="AA193" s="98"/>
      <c r="AB193" s="98"/>
      <c r="AC193" s="98"/>
      <c r="AD193" s="98"/>
      <c r="AE193" s="114"/>
      <c r="AF193" s="98"/>
      <c r="AG193" s="98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65"/>
      <c r="CR193" s="65"/>
      <c r="CS193" s="65"/>
      <c r="CT193" s="65"/>
    </row>
    <row r="194" spans="1:98" ht="15.75" customHeight="1" x14ac:dyDescent="0.25">
      <c r="A194" s="120">
        <f>A193+1</f>
        <v>186</v>
      </c>
      <c r="B194" s="99">
        <v>2025</v>
      </c>
      <c r="C194" s="99" t="s">
        <v>37</v>
      </c>
      <c r="D194" s="2" t="s">
        <v>197</v>
      </c>
      <c r="E194" s="120">
        <v>1</v>
      </c>
      <c r="F194" s="99"/>
      <c r="G194" s="115"/>
      <c r="H194" s="115"/>
      <c r="I194" s="115"/>
      <c r="J194" s="115"/>
      <c r="K194" s="115"/>
      <c r="L194" s="115">
        <v>10</v>
      </c>
      <c r="M194" s="99">
        <v>20</v>
      </c>
      <c r="N194" s="98">
        <v>11.6</v>
      </c>
      <c r="O194" s="98">
        <v>11.6</v>
      </c>
      <c r="P194" s="100">
        <f>IF(O194=0,0,(O194*(115/113))+(66.3-70))</f>
        <v>8.1053097345132716</v>
      </c>
      <c r="Q194" s="99"/>
      <c r="R194" s="100">
        <f>+P194+Q194</f>
        <v>8.1053097345132716</v>
      </c>
      <c r="S194" s="99"/>
      <c r="T194" s="99"/>
      <c r="U194" s="128"/>
      <c r="V194" s="115"/>
      <c r="W194" s="99"/>
      <c r="X194" s="98"/>
      <c r="Y194" s="99"/>
      <c r="Z194" s="109"/>
      <c r="AA194" s="98"/>
      <c r="AB194" s="98"/>
      <c r="AC194" s="98"/>
      <c r="AD194" s="98"/>
      <c r="AE194" s="114"/>
      <c r="AF194" s="98"/>
      <c r="AG194" s="98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65"/>
      <c r="CR194" s="65"/>
      <c r="CS194" s="65"/>
      <c r="CT194" s="65"/>
    </row>
    <row r="195" spans="1:98" ht="15.75" customHeight="1" x14ac:dyDescent="0.25">
      <c r="A195" s="120">
        <f>A194+1</f>
        <v>187</v>
      </c>
      <c r="B195" s="99">
        <v>2025</v>
      </c>
      <c r="C195" s="99" t="s">
        <v>32</v>
      </c>
      <c r="D195" s="2" t="s">
        <v>198</v>
      </c>
      <c r="E195" s="120">
        <v>1</v>
      </c>
      <c r="F195" s="99"/>
      <c r="G195" s="115"/>
      <c r="H195" s="115"/>
      <c r="I195" s="115"/>
      <c r="J195" s="115"/>
      <c r="K195" s="115">
        <v>5</v>
      </c>
      <c r="L195" s="115">
        <v>5</v>
      </c>
      <c r="M195" s="99">
        <v>20</v>
      </c>
      <c r="N195" s="98">
        <v>18</v>
      </c>
      <c r="O195" s="98">
        <v>18</v>
      </c>
      <c r="P195" s="100">
        <f>IF(O195=0,0,(O195*(120/113))+(68.9-70))</f>
        <v>18.015044247787618</v>
      </c>
      <c r="Q195" s="99"/>
      <c r="R195" s="100">
        <f>+P195+Q195</f>
        <v>18.015044247787618</v>
      </c>
      <c r="S195" s="99"/>
      <c r="T195" s="113"/>
      <c r="U195" s="115"/>
      <c r="V195" s="115"/>
      <c r="W195" s="99"/>
      <c r="X195" s="98"/>
      <c r="Y195" s="99"/>
      <c r="Z195" s="109"/>
      <c r="AA195" s="98"/>
      <c r="AB195" s="98"/>
      <c r="AC195" s="98"/>
      <c r="AD195" s="98"/>
      <c r="AE195" s="114"/>
      <c r="AF195" s="98"/>
      <c r="AG195" s="98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65"/>
      <c r="CR195" s="65"/>
      <c r="CS195" s="65"/>
      <c r="CT195" s="65"/>
    </row>
    <row r="196" spans="1:98" ht="15.75" customHeight="1" x14ac:dyDescent="0.25">
      <c r="A196" s="120">
        <f>A195+1</f>
        <v>188</v>
      </c>
      <c r="B196" s="99">
        <v>2025</v>
      </c>
      <c r="C196" s="99" t="s">
        <v>37</v>
      </c>
      <c r="D196" s="2" t="s">
        <v>199</v>
      </c>
      <c r="E196" s="120">
        <v>2</v>
      </c>
      <c r="F196" s="99"/>
      <c r="G196" s="115"/>
      <c r="H196" s="115"/>
      <c r="I196" s="115"/>
      <c r="J196" s="115"/>
      <c r="K196" s="115">
        <v>5</v>
      </c>
      <c r="L196" s="115">
        <v>5</v>
      </c>
      <c r="M196" s="99">
        <v>20</v>
      </c>
      <c r="N196" s="98">
        <v>8.9</v>
      </c>
      <c r="O196" s="98">
        <v>8.9</v>
      </c>
      <c r="P196" s="100">
        <f>IF(O196=0,0,(O196*(115/113))+(66.3-70))</f>
        <v>5.3575221238938031</v>
      </c>
      <c r="Q196" s="99"/>
      <c r="R196" s="100">
        <f>+P196+Q196</f>
        <v>5.3575221238938031</v>
      </c>
      <c r="S196" s="99"/>
      <c r="U196" s="115"/>
      <c r="V196" s="115"/>
      <c r="W196" s="99"/>
      <c r="X196" s="98"/>
      <c r="Y196" s="99"/>
      <c r="Z196" s="109"/>
      <c r="AA196" s="98"/>
      <c r="AB196" s="98"/>
      <c r="AC196" s="98"/>
      <c r="AD196" s="98"/>
      <c r="AE196" s="114"/>
      <c r="AF196" s="98"/>
      <c r="AG196" s="98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65"/>
      <c r="CR196" s="65"/>
      <c r="CS196" s="65"/>
      <c r="CT196" s="65"/>
    </row>
    <row r="197" spans="1:98" ht="15.75" customHeight="1" x14ac:dyDescent="0.25">
      <c r="A197" s="120">
        <f>A196+1</f>
        <v>189</v>
      </c>
      <c r="B197" s="99"/>
      <c r="C197" s="99" t="s">
        <v>37</v>
      </c>
      <c r="D197" s="2" t="s">
        <v>200</v>
      </c>
      <c r="E197" s="120">
        <v>0</v>
      </c>
      <c r="F197" s="99"/>
      <c r="G197" s="115"/>
      <c r="H197" s="172"/>
      <c r="I197" s="115"/>
      <c r="J197" s="115"/>
      <c r="K197" s="115">
        <v>5</v>
      </c>
      <c r="L197" s="115">
        <v>5</v>
      </c>
      <c r="M197" s="99">
        <v>20</v>
      </c>
      <c r="N197" s="98">
        <v>23.7</v>
      </c>
      <c r="O197" s="98">
        <v>23.7</v>
      </c>
      <c r="P197" s="100">
        <f>IF(O197=0,0,(O197*(115/113))+(66.3-70))</f>
        <v>20.419469026548668</v>
      </c>
      <c r="Q197" s="99"/>
      <c r="R197" s="100">
        <f>+P197+Q197</f>
        <v>20.419469026548668</v>
      </c>
      <c r="S197" s="99"/>
      <c r="U197" s="115"/>
      <c r="V197" s="115"/>
      <c r="W197" s="99"/>
      <c r="X197" s="98"/>
      <c r="Y197" s="99"/>
      <c r="Z197" s="109"/>
      <c r="AA197" s="98"/>
      <c r="AB197" s="98"/>
      <c r="AC197" s="98"/>
      <c r="AD197" s="98"/>
      <c r="AE197" s="114"/>
      <c r="AF197" s="98"/>
      <c r="AG197" s="98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65"/>
      <c r="CR197" s="65"/>
      <c r="CS197" s="65"/>
      <c r="CT197" s="65"/>
    </row>
    <row r="198" spans="1:98" ht="15.75" customHeight="1" x14ac:dyDescent="0.25">
      <c r="A198" s="120">
        <f>A197+1</f>
        <v>190</v>
      </c>
      <c r="B198" s="99">
        <v>2025</v>
      </c>
      <c r="C198" s="99"/>
      <c r="D198" s="2" t="s">
        <v>201</v>
      </c>
      <c r="E198" s="120">
        <v>0</v>
      </c>
      <c r="F198" s="99"/>
      <c r="G198" s="115"/>
      <c r="H198" s="115"/>
      <c r="I198" s="115"/>
      <c r="J198" s="115"/>
      <c r="K198" s="115">
        <v>5</v>
      </c>
      <c r="L198" s="115"/>
      <c r="M198" s="99">
        <v>5</v>
      </c>
      <c r="N198" s="98">
        <v>22.7</v>
      </c>
      <c r="O198" s="98">
        <v>22.7</v>
      </c>
      <c r="P198" s="100">
        <f>IF(O198=0,0,(O198*(108/113))+(69.1-70))</f>
        <v>20.795575221238934</v>
      </c>
      <c r="Q198" s="99">
        <v>-4</v>
      </c>
      <c r="R198" s="100">
        <f>+P198+Q198</f>
        <v>16.795575221238934</v>
      </c>
      <c r="S198" s="113"/>
      <c r="U198" s="115"/>
      <c r="V198" s="115"/>
      <c r="W198" s="99"/>
      <c r="X198" s="98"/>
      <c r="Y198" s="99"/>
      <c r="Z198" s="109"/>
      <c r="AA198" s="98"/>
      <c r="AB198" s="98"/>
      <c r="AC198" s="98"/>
      <c r="AD198" s="98"/>
      <c r="AE198" s="114"/>
      <c r="AF198" s="98"/>
      <c r="AG198" s="98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65"/>
      <c r="CR198" s="65"/>
      <c r="CS198" s="65"/>
      <c r="CT198" s="65"/>
    </row>
    <row r="199" spans="1:98" ht="15.75" customHeight="1" x14ac:dyDescent="0.25">
      <c r="A199" s="120">
        <f>A198+1</f>
        <v>191</v>
      </c>
      <c r="B199" s="99">
        <v>2025</v>
      </c>
      <c r="C199" s="99"/>
      <c r="D199" s="2" t="s">
        <v>202</v>
      </c>
      <c r="E199" s="120">
        <v>0</v>
      </c>
      <c r="F199" s="99"/>
      <c r="G199" s="115"/>
      <c r="H199" s="115"/>
      <c r="I199" s="115"/>
      <c r="J199" s="115"/>
      <c r="K199" s="115"/>
      <c r="L199" s="115">
        <v>10</v>
      </c>
      <c r="M199" s="99">
        <v>16</v>
      </c>
      <c r="N199" s="98">
        <v>26.9</v>
      </c>
      <c r="O199" s="98">
        <v>26.9</v>
      </c>
      <c r="P199" s="100">
        <f>IF(O199=0,0,(O199*(108/113))+(69.1-70))</f>
        <v>24.809734513274332</v>
      </c>
      <c r="Q199" s="113"/>
      <c r="R199" s="100">
        <f>+P199+Q199</f>
        <v>24.809734513274332</v>
      </c>
      <c r="S199" s="113"/>
      <c r="T199" s="99"/>
      <c r="U199" s="115"/>
      <c r="V199" s="115"/>
      <c r="W199" s="99"/>
      <c r="X199" s="98"/>
      <c r="Y199" s="99"/>
      <c r="Z199" s="109"/>
      <c r="AA199" s="98"/>
      <c r="AB199" s="98"/>
      <c r="AC199" s="98"/>
      <c r="AD199" s="98"/>
      <c r="AE199" s="114"/>
      <c r="AF199" s="98"/>
      <c r="AG199" s="98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65"/>
      <c r="CR199" s="65"/>
      <c r="CS199" s="65"/>
      <c r="CT199" s="65"/>
    </row>
    <row r="200" spans="1:98" ht="17.25" customHeight="1" x14ac:dyDescent="0.25">
      <c r="A200" s="120">
        <f>A199+1</f>
        <v>192</v>
      </c>
      <c r="B200" s="99">
        <v>2025</v>
      </c>
      <c r="C200" s="99"/>
      <c r="D200" s="2" t="s">
        <v>203</v>
      </c>
      <c r="E200" s="120">
        <v>0</v>
      </c>
      <c r="F200" s="99"/>
      <c r="G200" s="115"/>
      <c r="H200" s="115"/>
      <c r="I200" s="115"/>
      <c r="J200" s="115"/>
      <c r="K200" s="115"/>
      <c r="L200" s="115"/>
      <c r="M200" s="99">
        <v>5</v>
      </c>
      <c r="N200" s="98">
        <v>35.700000000000003</v>
      </c>
      <c r="O200" s="98">
        <v>35.700000000000003</v>
      </c>
      <c r="P200" s="100">
        <f>IF(O200=0,0,(O200*(108/113))+(69.1-70))</f>
        <v>33.220353982300885</v>
      </c>
      <c r="Q200" s="113">
        <v>-4</v>
      </c>
      <c r="R200" s="100">
        <f>+P200+Q200</f>
        <v>29.220353982300885</v>
      </c>
      <c r="S200" s="113"/>
      <c r="T200" s="99"/>
      <c r="U200" s="95"/>
      <c r="V200" s="128"/>
      <c r="W200" s="99"/>
      <c r="X200" s="98"/>
      <c r="Y200" s="99"/>
      <c r="Z200" s="109"/>
      <c r="AA200" s="98"/>
      <c r="AB200" s="98"/>
      <c r="AC200" s="98"/>
      <c r="AD200" s="98"/>
      <c r="AE200" s="114"/>
      <c r="AF200" s="98"/>
      <c r="AG200" s="98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65"/>
      <c r="CR200" s="65"/>
      <c r="CS200" s="65"/>
      <c r="CT200" s="65"/>
    </row>
    <row r="201" spans="1:98" ht="15.75" customHeight="1" x14ac:dyDescent="0.25">
      <c r="A201" s="120">
        <f>A200+1</f>
        <v>193</v>
      </c>
      <c r="B201" s="99">
        <v>2025</v>
      </c>
      <c r="C201" s="99"/>
      <c r="D201" s="74" t="s">
        <v>204</v>
      </c>
      <c r="E201" s="120">
        <v>0</v>
      </c>
      <c r="F201" s="99"/>
      <c r="G201" s="115"/>
      <c r="H201" s="115"/>
      <c r="I201" s="115"/>
      <c r="J201" s="115"/>
      <c r="K201" s="115"/>
      <c r="L201" s="115"/>
      <c r="M201" s="99">
        <v>3</v>
      </c>
      <c r="N201" s="98">
        <v>0</v>
      </c>
      <c r="O201" s="98">
        <v>0</v>
      </c>
      <c r="P201" s="100">
        <f>IF(O201=0,0,(O201*(108/113))+(69.1-70))</f>
        <v>0</v>
      </c>
      <c r="Q201" s="113"/>
      <c r="R201" s="100">
        <f>+P201+Q201</f>
        <v>0</v>
      </c>
      <c r="S201" s="113"/>
      <c r="T201" s="99"/>
      <c r="U201" s="115"/>
      <c r="V201" s="115"/>
      <c r="W201" s="99"/>
      <c r="X201" s="98"/>
      <c r="Y201" s="99"/>
      <c r="Z201" s="109"/>
      <c r="AA201" s="98"/>
      <c r="AB201" s="98"/>
      <c r="AC201" s="98"/>
      <c r="AD201" s="98"/>
      <c r="AE201" s="114"/>
      <c r="AF201" s="98"/>
      <c r="AG201" s="98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65"/>
      <c r="CR201" s="65"/>
      <c r="CS201" s="65"/>
      <c r="CT201" s="65"/>
    </row>
    <row r="202" spans="1:98" ht="15.75" customHeight="1" x14ac:dyDescent="0.25">
      <c r="A202" s="120">
        <f>A201+1</f>
        <v>194</v>
      </c>
      <c r="B202" s="99">
        <v>2025</v>
      </c>
      <c r="C202" s="99"/>
      <c r="D202" s="2" t="s">
        <v>205</v>
      </c>
      <c r="E202" s="120">
        <v>5</v>
      </c>
      <c r="F202" s="99"/>
      <c r="G202" s="115"/>
      <c r="H202" s="115"/>
      <c r="I202" s="115"/>
      <c r="J202" s="115"/>
      <c r="K202" s="115">
        <v>5</v>
      </c>
      <c r="L202" s="115">
        <v>5</v>
      </c>
      <c r="M202" s="99">
        <v>20</v>
      </c>
      <c r="N202" s="98">
        <v>35.9</v>
      </c>
      <c r="O202" s="98">
        <v>34.6</v>
      </c>
      <c r="P202" s="100">
        <f>IF(O202=0,0,(O202*(108/113))+(69.1-70))</f>
        <v>32.169026548672562</v>
      </c>
      <c r="Q202" s="99"/>
      <c r="R202" s="100">
        <f>+P202+Q202</f>
        <v>32.169026548672562</v>
      </c>
      <c r="T202" s="99"/>
      <c r="U202" s="115"/>
      <c r="V202" s="115"/>
      <c r="W202" s="99"/>
      <c r="X202" s="98"/>
      <c r="Y202" s="99"/>
      <c r="Z202" s="109"/>
      <c r="AA202" s="98"/>
      <c r="AB202" s="98"/>
      <c r="AC202" s="98"/>
      <c r="AD202" s="98"/>
      <c r="AE202" s="114"/>
      <c r="AF202" s="98"/>
      <c r="AG202" s="98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65"/>
      <c r="CR202" s="65"/>
      <c r="CS202" s="65"/>
      <c r="CT202" s="65"/>
    </row>
    <row r="203" spans="1:98" ht="15.75" customHeight="1" x14ac:dyDescent="0.25">
      <c r="A203" s="120">
        <f>A202+1</f>
        <v>195</v>
      </c>
      <c r="B203" s="99">
        <v>2025</v>
      </c>
      <c r="C203" s="99"/>
      <c r="D203" s="74" t="s">
        <v>206</v>
      </c>
      <c r="E203" s="120">
        <v>0</v>
      </c>
      <c r="F203" s="99"/>
      <c r="G203" s="115"/>
      <c r="H203" s="115"/>
      <c r="I203" s="115"/>
      <c r="J203" s="115"/>
      <c r="K203" s="115"/>
      <c r="L203" s="115"/>
      <c r="M203" s="99">
        <v>3</v>
      </c>
      <c r="N203" s="98">
        <v>0</v>
      </c>
      <c r="O203" s="98">
        <v>0</v>
      </c>
      <c r="P203" s="100">
        <f>IF(O203=0,0,(O203*(108/113))+(69.1-70))</f>
        <v>0</v>
      </c>
      <c r="Q203" s="99"/>
      <c r="R203" s="100">
        <f>+P203+Q203</f>
        <v>0</v>
      </c>
      <c r="S203" s="113"/>
      <c r="T203" s="99"/>
      <c r="U203" s="115"/>
      <c r="V203" s="115"/>
      <c r="W203" s="99"/>
      <c r="X203" s="98"/>
      <c r="Y203" s="99"/>
      <c r="Z203" s="109"/>
      <c r="AA203" s="98"/>
      <c r="AB203" s="98"/>
      <c r="AC203" s="98"/>
      <c r="AD203" s="98"/>
      <c r="AE203" s="114"/>
      <c r="AF203" s="98"/>
      <c r="AG203" s="98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65"/>
      <c r="CR203" s="65"/>
      <c r="CS203" s="65"/>
      <c r="CT203" s="65"/>
    </row>
    <row r="204" spans="1:98" ht="15.75" customHeight="1" x14ac:dyDescent="0.25">
      <c r="A204" s="120">
        <f>A203+1</f>
        <v>196</v>
      </c>
      <c r="B204" s="99">
        <v>2025</v>
      </c>
      <c r="C204" s="99"/>
      <c r="D204" s="2" t="s">
        <v>207</v>
      </c>
      <c r="E204" s="120">
        <v>0</v>
      </c>
      <c r="F204" s="99"/>
      <c r="G204" s="115"/>
      <c r="H204" s="115"/>
      <c r="I204" s="115"/>
      <c r="J204" s="115"/>
      <c r="K204" s="115"/>
      <c r="L204" s="115">
        <v>10</v>
      </c>
      <c r="M204" s="99">
        <v>11</v>
      </c>
      <c r="N204" s="98">
        <v>26.5</v>
      </c>
      <c r="O204" s="98">
        <v>26.5</v>
      </c>
      <c r="P204" s="100">
        <f>IF(O204=0,0,(O204*(108/113))+(69.1-70))</f>
        <v>24.427433628318578</v>
      </c>
      <c r="Q204" s="113"/>
      <c r="R204" s="100">
        <f>+P204+Q204</f>
        <v>24.427433628318578</v>
      </c>
      <c r="T204" s="99"/>
      <c r="U204" s="115"/>
      <c r="V204" s="115"/>
      <c r="W204" s="99"/>
      <c r="X204" s="98"/>
      <c r="Y204" s="99"/>
      <c r="Z204" s="109"/>
      <c r="AA204" s="98"/>
      <c r="AB204" s="98"/>
      <c r="AC204" s="98"/>
      <c r="AD204" s="98"/>
      <c r="AE204" s="114"/>
      <c r="AF204" s="98"/>
      <c r="AG204" s="98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65"/>
      <c r="CR204" s="65"/>
      <c r="CS204" s="65"/>
      <c r="CT204" s="65"/>
    </row>
    <row r="205" spans="1:98" ht="15.75" customHeight="1" x14ac:dyDescent="0.25">
      <c r="A205" s="120">
        <f>A204+1</f>
        <v>197</v>
      </c>
      <c r="B205" s="99">
        <v>2025</v>
      </c>
      <c r="C205" s="99"/>
      <c r="D205" s="2" t="s">
        <v>208</v>
      </c>
      <c r="E205" s="120">
        <v>0</v>
      </c>
      <c r="F205" s="99"/>
      <c r="G205" s="115"/>
      <c r="H205" s="115"/>
      <c r="I205" s="115"/>
      <c r="J205" s="115"/>
      <c r="K205" s="115">
        <v>5</v>
      </c>
      <c r="L205" s="115"/>
      <c r="M205" s="99">
        <v>5</v>
      </c>
      <c r="N205" s="98">
        <v>29.4</v>
      </c>
      <c r="O205" s="98">
        <v>29.4</v>
      </c>
      <c r="P205" s="100">
        <f>IF(O205=0,0,(O205*(108/113))+(69.1-70))</f>
        <v>27.199115044247783</v>
      </c>
      <c r="Q205" s="113">
        <v>-4</v>
      </c>
      <c r="R205" s="100">
        <f>+P205+Q205</f>
        <v>23.199115044247783</v>
      </c>
      <c r="U205" s="115"/>
      <c r="V205" s="115"/>
      <c r="W205" s="99"/>
      <c r="X205" s="98"/>
      <c r="Y205" s="99"/>
      <c r="Z205" s="109"/>
      <c r="AA205" s="98"/>
      <c r="AB205" s="98"/>
      <c r="AC205" s="98"/>
      <c r="AD205" s="98"/>
      <c r="AE205" s="114"/>
      <c r="AF205" s="98"/>
      <c r="AG205" s="98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65"/>
      <c r="CR205" s="65"/>
      <c r="CS205" s="65"/>
      <c r="CT205" s="65"/>
    </row>
    <row r="206" spans="1:98" ht="15.75" customHeight="1" x14ac:dyDescent="0.25">
      <c r="A206" s="125"/>
      <c r="B206" s="99"/>
      <c r="C206" s="99"/>
      <c r="D206" s="2"/>
      <c r="E206" s="120"/>
      <c r="F206" s="99"/>
      <c r="G206" s="115"/>
      <c r="H206" s="115"/>
      <c r="I206" s="115"/>
      <c r="J206" s="115"/>
      <c r="K206" s="115"/>
      <c r="L206" s="115"/>
      <c r="M206" s="99"/>
      <c r="N206" s="98"/>
      <c r="O206" s="98"/>
      <c r="P206" s="98"/>
      <c r="Q206" s="113"/>
      <c r="R206" s="113"/>
      <c r="U206" s="102"/>
      <c r="V206" s="99"/>
      <c r="W206" s="99"/>
      <c r="X206" s="98"/>
      <c r="Y206" s="99"/>
      <c r="Z206" s="109"/>
      <c r="AA206" s="98"/>
      <c r="AB206" s="98"/>
      <c r="AC206" s="98"/>
      <c r="AD206" s="98"/>
      <c r="AE206" s="114"/>
      <c r="AF206" s="98"/>
      <c r="AG206" s="98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65"/>
      <c r="CR206" s="65"/>
      <c r="CS206" s="65"/>
      <c r="CT206" s="65"/>
    </row>
    <row r="207" spans="1:98" ht="15.75" customHeight="1" x14ac:dyDescent="0.25">
      <c r="A207" s="125" t="s">
        <v>335</v>
      </c>
      <c r="B207" s="99"/>
      <c r="C207" s="99"/>
      <c r="D207" s="97" t="s">
        <v>209</v>
      </c>
      <c r="E207" s="106"/>
      <c r="F207" s="125" t="s">
        <v>210</v>
      </c>
      <c r="G207" s="115"/>
      <c r="H207" s="115"/>
      <c r="I207" s="115"/>
      <c r="J207" s="115"/>
      <c r="K207" s="115"/>
      <c r="L207" s="115"/>
      <c r="M207" s="99"/>
      <c r="N207" s="98"/>
      <c r="O207" s="98"/>
      <c r="P207" s="98"/>
      <c r="Q207" s="113"/>
      <c r="R207" s="113"/>
      <c r="T207" s="99"/>
      <c r="U207" s="99"/>
      <c r="V207" s="99"/>
      <c r="W207" s="99"/>
      <c r="X207" s="98"/>
      <c r="Y207" s="99"/>
      <c r="Z207" s="109"/>
      <c r="AA207" s="98"/>
      <c r="AB207" s="98"/>
      <c r="AC207" s="98"/>
      <c r="AD207" s="98"/>
      <c r="AE207" s="114"/>
      <c r="AF207" s="98"/>
      <c r="AG207" s="98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65"/>
      <c r="CR207" s="65"/>
      <c r="CS207" s="65"/>
      <c r="CT207" s="65"/>
    </row>
    <row r="208" spans="1:98" ht="15.75" customHeight="1" x14ac:dyDescent="0.25">
      <c r="A208" s="125"/>
      <c r="B208" s="99"/>
      <c r="C208" s="99"/>
      <c r="D208" s="70"/>
      <c r="E208" s="148"/>
      <c r="G208" s="115"/>
      <c r="H208" s="115"/>
      <c r="I208" s="115"/>
      <c r="J208" s="115"/>
      <c r="K208" s="115"/>
      <c r="L208" s="115"/>
      <c r="M208" s="99"/>
      <c r="N208" s="98"/>
      <c r="O208" s="98"/>
      <c r="P208" s="98"/>
      <c r="Q208" s="113"/>
      <c r="R208" s="113"/>
      <c r="T208" s="99"/>
      <c r="U208" s="99"/>
      <c r="V208" s="99"/>
      <c r="W208" s="99"/>
      <c r="X208" s="98"/>
      <c r="Y208" s="99"/>
      <c r="Z208" s="109"/>
      <c r="AA208" s="98"/>
      <c r="AB208" s="98"/>
      <c r="AC208" s="98"/>
      <c r="AD208" s="98"/>
      <c r="AE208" s="114"/>
      <c r="AF208" s="98"/>
      <c r="AG208" s="98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65"/>
      <c r="CR208" s="65"/>
      <c r="CS208" s="65"/>
      <c r="CT208" s="65"/>
    </row>
    <row r="209" spans="1:98" ht="15.75" customHeight="1" x14ac:dyDescent="0.25">
      <c r="A209" s="102"/>
      <c r="B209" s="99"/>
      <c r="C209" s="99"/>
      <c r="D209" s="2"/>
      <c r="E209" s="99" t="s">
        <v>211</v>
      </c>
      <c r="F209" s="99" t="s">
        <v>212</v>
      </c>
      <c r="G209" s="115"/>
      <c r="H209" s="115"/>
      <c r="I209" s="115"/>
      <c r="J209" s="115"/>
      <c r="K209" s="115"/>
      <c r="L209" s="115"/>
      <c r="M209" s="99"/>
      <c r="N209" s="98"/>
      <c r="O209" s="98"/>
      <c r="P209" s="98"/>
      <c r="Q209" s="113"/>
      <c r="R209" s="113"/>
      <c r="T209" s="99"/>
      <c r="U209" s="99"/>
      <c r="V209" s="99"/>
      <c r="W209" s="99"/>
      <c r="X209" s="98"/>
      <c r="Y209" s="99"/>
      <c r="Z209" s="109"/>
      <c r="AA209" s="98"/>
      <c r="AB209" s="98"/>
      <c r="AC209" s="98"/>
      <c r="AD209" s="98"/>
      <c r="AE209" s="114"/>
      <c r="AF209" s="98"/>
      <c r="AG209" s="98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65"/>
      <c r="CR209" s="65"/>
      <c r="CS209" s="65"/>
      <c r="CT209" s="65"/>
    </row>
    <row r="210" spans="1:98" ht="15.75" customHeight="1" x14ac:dyDescent="0.25">
      <c r="A210" s="120" t="s">
        <v>368</v>
      </c>
      <c r="B210" s="99" t="s">
        <v>360</v>
      </c>
      <c r="C210" s="99"/>
      <c r="D210" s="65"/>
      <c r="E210" s="149"/>
      <c r="F210" s="149"/>
      <c r="G210" s="115"/>
      <c r="H210" s="115"/>
      <c r="I210" s="115"/>
      <c r="J210" s="115"/>
      <c r="K210" s="115"/>
      <c r="L210" s="115"/>
      <c r="M210" s="99"/>
      <c r="N210" s="98"/>
      <c r="O210" s="98"/>
      <c r="P210" s="98"/>
      <c r="Q210" s="113"/>
      <c r="R210" s="113"/>
      <c r="T210" s="99"/>
      <c r="U210" s="99"/>
      <c r="V210" s="99"/>
      <c r="W210" s="99"/>
      <c r="X210" s="98"/>
      <c r="Y210" s="99"/>
      <c r="Z210" s="109"/>
      <c r="AA210" s="98"/>
      <c r="AB210" s="98"/>
      <c r="AC210" s="98"/>
      <c r="AD210" s="98"/>
      <c r="AE210" s="114"/>
      <c r="AF210" s="98"/>
      <c r="AG210" s="98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65"/>
      <c r="CR210" s="65"/>
      <c r="CS210" s="65"/>
      <c r="CT210" s="65"/>
    </row>
    <row r="211" spans="1:98" ht="15.75" customHeight="1" x14ac:dyDescent="0.25">
      <c r="A211" s="120" t="s">
        <v>354</v>
      </c>
      <c r="B211" s="99" t="s">
        <v>369</v>
      </c>
      <c r="C211" s="99"/>
      <c r="D211" s="76"/>
      <c r="E211" s="149"/>
      <c r="F211" s="149"/>
      <c r="G211" s="106"/>
      <c r="H211" s="115"/>
      <c r="I211" s="115"/>
      <c r="J211" s="115"/>
      <c r="K211" s="115"/>
      <c r="L211" s="115"/>
      <c r="M211" s="99"/>
      <c r="N211" s="99"/>
      <c r="O211" s="98"/>
      <c r="P211" s="98"/>
      <c r="Q211" s="113"/>
      <c r="R211" s="113"/>
      <c r="T211" s="99"/>
      <c r="U211" s="99"/>
      <c r="V211" s="99"/>
      <c r="W211" s="99"/>
      <c r="X211" s="98"/>
      <c r="Y211" s="99"/>
      <c r="Z211" s="109"/>
      <c r="AA211" s="98"/>
      <c r="AB211" s="98"/>
      <c r="AC211" s="98"/>
      <c r="AD211" s="98"/>
      <c r="AE211" s="114"/>
      <c r="AF211" s="98"/>
      <c r="AG211" s="98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65"/>
      <c r="CR211" s="65"/>
      <c r="CS211" s="65"/>
      <c r="CT211" s="65"/>
    </row>
    <row r="212" spans="1:98" ht="15.75" customHeight="1" x14ac:dyDescent="0.25">
      <c r="A212" s="120" t="s">
        <v>361</v>
      </c>
      <c r="B212" s="99" t="s">
        <v>370</v>
      </c>
      <c r="C212" s="99"/>
      <c r="D212" s="65"/>
      <c r="E212" s="149"/>
      <c r="F212" s="149"/>
      <c r="G212" s="106"/>
      <c r="H212" s="115"/>
      <c r="I212" s="115"/>
      <c r="J212" s="115"/>
      <c r="K212" s="115"/>
      <c r="L212" s="115"/>
      <c r="M212" s="99"/>
      <c r="N212" s="99"/>
      <c r="O212" s="98"/>
      <c r="P212" s="98"/>
      <c r="Q212" s="113"/>
      <c r="R212" s="113"/>
      <c r="T212" s="99"/>
      <c r="U212" s="99"/>
      <c r="V212" s="99"/>
      <c r="W212" s="99"/>
      <c r="X212" s="98"/>
      <c r="Y212" s="99"/>
      <c r="Z212" s="109"/>
      <c r="AA212" s="98"/>
      <c r="AB212" s="98"/>
      <c r="AC212" s="98"/>
      <c r="AD212" s="98"/>
      <c r="AE212" s="114"/>
      <c r="AF212" s="98"/>
      <c r="AG212" s="98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65"/>
      <c r="CR212" s="65"/>
      <c r="CS212" s="65"/>
      <c r="CT212" s="65"/>
    </row>
    <row r="213" spans="1:98" ht="15.75" customHeight="1" x14ac:dyDescent="0.25">
      <c r="A213" s="120" t="s">
        <v>371</v>
      </c>
      <c r="B213" s="99" t="s">
        <v>372</v>
      </c>
      <c r="C213" s="99"/>
      <c r="D213" s="65"/>
      <c r="E213" s="149"/>
      <c r="F213" s="149"/>
      <c r="G213" s="106"/>
      <c r="H213" s="115"/>
      <c r="I213" s="115"/>
      <c r="J213" s="115"/>
      <c r="K213" s="115"/>
      <c r="L213" s="115"/>
      <c r="M213" s="99"/>
      <c r="N213" s="98"/>
      <c r="O213" s="98"/>
      <c r="P213" s="98"/>
      <c r="Q213" s="113"/>
      <c r="R213" s="113"/>
      <c r="T213" s="99"/>
      <c r="U213" s="99"/>
      <c r="V213" s="99"/>
      <c r="W213" s="99"/>
      <c r="X213" s="98"/>
      <c r="Y213" s="99"/>
      <c r="Z213" s="109"/>
      <c r="AA213" s="98"/>
      <c r="AB213" s="98"/>
      <c r="AC213" s="98"/>
      <c r="AD213" s="98"/>
      <c r="AE213" s="114"/>
      <c r="AF213" s="98"/>
      <c r="AG213" s="98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65"/>
      <c r="CR213" s="65"/>
      <c r="CS213" s="65"/>
      <c r="CT213" s="65"/>
    </row>
    <row r="214" spans="1:98" ht="15.75" customHeight="1" x14ac:dyDescent="0.25">
      <c r="A214" s="99" t="s">
        <v>373</v>
      </c>
      <c r="B214" s="99" t="s">
        <v>374</v>
      </c>
      <c r="C214" s="99"/>
      <c r="D214" s="6"/>
      <c r="E214" s="149"/>
      <c r="F214" s="102"/>
      <c r="G214" s="106"/>
      <c r="H214" s="115"/>
      <c r="I214" s="115"/>
      <c r="J214" s="115"/>
      <c r="K214" s="115"/>
      <c r="L214" s="115"/>
      <c r="M214" s="99"/>
      <c r="N214" s="98"/>
      <c r="P214" s="104"/>
      <c r="Q214" s="99"/>
      <c r="R214" s="99"/>
      <c r="T214" s="99"/>
      <c r="U214" s="99"/>
      <c r="V214" s="99"/>
      <c r="W214" s="99"/>
      <c r="X214" s="98"/>
      <c r="Y214" s="99"/>
      <c r="Z214" s="109"/>
      <c r="AA214" s="98"/>
      <c r="AB214" s="98"/>
      <c r="AC214" s="98"/>
      <c r="AD214" s="98"/>
      <c r="AE214" s="114"/>
      <c r="AF214" s="98"/>
      <c r="AG214" s="98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65"/>
      <c r="CR214" s="65"/>
      <c r="CS214" s="65"/>
      <c r="CT214" s="65"/>
    </row>
    <row r="215" spans="1:98" ht="15.75" customHeight="1" x14ac:dyDescent="0.25">
      <c r="A215" s="99"/>
      <c r="B215" s="99"/>
      <c r="C215" s="99"/>
      <c r="D215" s="6"/>
      <c r="E215" s="149"/>
      <c r="F215" s="102"/>
      <c r="G215" s="106"/>
      <c r="H215" s="115"/>
      <c r="I215" s="115"/>
      <c r="J215" s="115"/>
      <c r="K215" s="115"/>
      <c r="L215" s="115"/>
      <c r="M215" s="99"/>
      <c r="N215" s="98"/>
      <c r="P215" s="104"/>
      <c r="Q215" s="99"/>
      <c r="R215" s="99"/>
      <c r="T215" s="99"/>
      <c r="U215" s="99"/>
      <c r="V215" s="99"/>
      <c r="W215" s="99"/>
      <c r="X215" s="98"/>
      <c r="Y215" s="99"/>
      <c r="Z215" s="109"/>
      <c r="AA215" s="98"/>
      <c r="AB215" s="98"/>
      <c r="AC215" s="98"/>
      <c r="AD215" s="98"/>
      <c r="AE215" s="114"/>
      <c r="AF215" s="98"/>
      <c r="AG215" s="98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65"/>
      <c r="CR215" s="65"/>
      <c r="CS215" s="65"/>
      <c r="CT215" s="65"/>
    </row>
    <row r="216" spans="1:98" ht="15.75" customHeight="1" x14ac:dyDescent="0.25">
      <c r="A216" s="125" t="s">
        <v>336</v>
      </c>
      <c r="B216" s="99"/>
      <c r="C216" s="99"/>
      <c r="D216" s="97" t="s">
        <v>209</v>
      </c>
      <c r="E216" s="150"/>
      <c r="F216" s="125" t="s">
        <v>210</v>
      </c>
      <c r="G216" s="102"/>
      <c r="H216" s="102"/>
      <c r="I216" s="115"/>
      <c r="J216" s="115"/>
      <c r="K216" s="115"/>
      <c r="L216" s="115"/>
      <c r="M216" s="99"/>
      <c r="N216" s="98"/>
      <c r="O216" s="151"/>
      <c r="P216" s="151"/>
      <c r="Q216" s="99"/>
      <c r="R216" s="99"/>
      <c r="T216" s="99"/>
      <c r="U216" s="99"/>
      <c r="V216" s="99"/>
      <c r="W216" s="99"/>
      <c r="X216" s="98"/>
      <c r="Y216" s="99"/>
      <c r="Z216" s="109"/>
      <c r="AA216" s="98"/>
      <c r="AB216" s="98"/>
      <c r="AC216" s="98"/>
      <c r="AD216" s="98"/>
      <c r="AE216" s="114"/>
      <c r="AF216" s="98"/>
      <c r="AG216" s="98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65"/>
      <c r="CR216" s="65"/>
      <c r="CS216" s="65"/>
      <c r="CT216" s="65"/>
    </row>
    <row r="217" spans="1:98" ht="15.75" customHeight="1" x14ac:dyDescent="0.25">
      <c r="A217" s="113"/>
      <c r="B217" s="99"/>
      <c r="C217" s="99"/>
      <c r="D217" s="71"/>
      <c r="E217" s="123"/>
      <c r="F217" s="152"/>
      <c r="G217" s="99"/>
      <c r="H217" s="99"/>
      <c r="I217" s="99"/>
      <c r="J217" s="99"/>
      <c r="K217" s="149"/>
      <c r="L217" s="149"/>
      <c r="M217" s="149"/>
      <c r="N217" s="103"/>
      <c r="O217" s="117"/>
      <c r="P217" s="117"/>
      <c r="Q217" s="99"/>
      <c r="R217" s="99"/>
      <c r="T217" s="99"/>
      <c r="U217" s="99"/>
      <c r="V217" s="99"/>
      <c r="W217" s="99"/>
      <c r="X217" s="98"/>
      <c r="Y217" s="99"/>
      <c r="Z217" s="109"/>
      <c r="AA217" s="98"/>
      <c r="AB217" s="98"/>
      <c r="AC217" s="98"/>
      <c r="AD217" s="98"/>
      <c r="AE217" s="114"/>
      <c r="AF217" s="98"/>
      <c r="AG217" s="98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65"/>
      <c r="CR217" s="65"/>
      <c r="CS217" s="65"/>
      <c r="CT217" s="65"/>
    </row>
    <row r="218" spans="1:98" ht="15.75" customHeight="1" x14ac:dyDescent="0.25">
      <c r="A218" s="120"/>
      <c r="B218" s="99"/>
      <c r="C218" s="106"/>
      <c r="D218" s="2"/>
      <c r="E218" s="99" t="s">
        <v>211</v>
      </c>
      <c r="F218" s="149" t="s">
        <v>212</v>
      </c>
      <c r="G218" s="99"/>
      <c r="H218" s="102"/>
      <c r="I218" s="102"/>
      <c r="J218" s="99"/>
      <c r="K218" s="115"/>
      <c r="L218" s="115"/>
      <c r="M218" s="99"/>
      <c r="N218" s="153"/>
      <c r="O218" s="117"/>
      <c r="P218" s="117"/>
      <c r="Q218" s="99"/>
      <c r="R218" s="99"/>
      <c r="T218" s="99"/>
      <c r="U218" s="99"/>
      <c r="V218" s="99"/>
      <c r="W218" s="99"/>
      <c r="X218" s="98"/>
      <c r="Y218" s="99"/>
      <c r="Z218" s="109"/>
      <c r="AA218" s="98"/>
      <c r="AB218" s="98"/>
      <c r="AC218" s="98"/>
      <c r="AD218" s="98"/>
      <c r="AE218" s="114"/>
      <c r="AF218" s="98"/>
      <c r="AG218" s="98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65"/>
      <c r="CR218" s="65"/>
      <c r="CS218" s="65"/>
      <c r="CT218" s="65"/>
    </row>
    <row r="219" spans="1:98" ht="15.75" customHeight="1" x14ac:dyDescent="0.25">
      <c r="A219" s="113" t="s">
        <v>368</v>
      </c>
      <c r="B219" s="99" t="s">
        <v>360</v>
      </c>
      <c r="C219" s="106"/>
      <c r="D219" s="65"/>
      <c r="E219" s="149"/>
      <c r="F219" s="149"/>
      <c r="G219" s="99"/>
      <c r="H219" s="102"/>
      <c r="I219" s="99"/>
      <c r="J219" s="102"/>
      <c r="K219" s="98"/>
      <c r="L219" s="98"/>
      <c r="M219" s="99"/>
      <c r="N219" s="115"/>
      <c r="O219" s="117"/>
      <c r="P219" s="117"/>
      <c r="Q219" s="99"/>
      <c r="R219" s="99"/>
      <c r="S219" s="99"/>
      <c r="T219" s="99"/>
      <c r="U219" s="99"/>
      <c r="V219" s="99"/>
      <c r="W219" s="99"/>
      <c r="X219" s="98"/>
      <c r="Y219" s="99"/>
      <c r="Z219" s="109"/>
      <c r="AA219" s="98"/>
      <c r="AB219" s="98"/>
      <c r="AC219" s="98"/>
      <c r="AD219" s="98"/>
      <c r="AE219" s="114"/>
      <c r="AF219" s="98"/>
      <c r="AG219" s="98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65"/>
      <c r="CR219" s="65"/>
      <c r="CS219" s="65"/>
      <c r="CT219" s="65"/>
    </row>
    <row r="220" spans="1:98" ht="15.75" customHeight="1" x14ac:dyDescent="0.25">
      <c r="A220" s="120" t="s">
        <v>354</v>
      </c>
      <c r="B220" s="99" t="s">
        <v>369</v>
      </c>
      <c r="C220" s="106"/>
      <c r="D220" s="76"/>
      <c r="E220" s="149"/>
      <c r="F220" s="149"/>
      <c r="G220" s="99"/>
      <c r="H220" s="102"/>
      <c r="I220" s="99"/>
      <c r="J220" s="102"/>
      <c r="K220" s="98"/>
      <c r="L220" s="98"/>
      <c r="M220" s="99"/>
      <c r="N220" s="115"/>
      <c r="O220" s="117"/>
      <c r="P220" s="117"/>
      <c r="Q220" s="99"/>
      <c r="R220" s="99"/>
      <c r="T220" s="99"/>
      <c r="U220" s="99"/>
      <c r="V220" s="99"/>
      <c r="W220" s="99"/>
      <c r="X220" s="98"/>
      <c r="Y220" s="99"/>
      <c r="Z220" s="109"/>
      <c r="AA220" s="98"/>
      <c r="AB220" s="98"/>
      <c r="AC220" s="98"/>
      <c r="AD220" s="98"/>
      <c r="AE220" s="114"/>
      <c r="AF220" s="98"/>
      <c r="AG220" s="98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65"/>
      <c r="CR220" s="65"/>
      <c r="CS220" s="65"/>
      <c r="CT220" s="65"/>
    </row>
    <row r="221" spans="1:98" ht="15.75" customHeight="1" x14ac:dyDescent="0.25">
      <c r="A221" s="120" t="s">
        <v>361</v>
      </c>
      <c r="B221" s="99" t="s">
        <v>370</v>
      </c>
      <c r="C221" s="99"/>
      <c r="D221" s="65"/>
      <c r="E221" s="149"/>
      <c r="F221" s="149"/>
      <c r="G221" s="99"/>
      <c r="H221" s="102"/>
      <c r="I221" s="99"/>
      <c r="J221" s="102"/>
      <c r="K221" s="98"/>
      <c r="L221" s="98"/>
      <c r="M221" s="99"/>
      <c r="N221" s="115"/>
      <c r="O221" s="117"/>
      <c r="P221" s="117"/>
      <c r="Q221" s="99"/>
      <c r="R221" s="99"/>
      <c r="S221" s="99"/>
      <c r="T221" s="99"/>
      <c r="U221" s="99"/>
      <c r="V221" s="99"/>
      <c r="W221" s="99"/>
      <c r="X221" s="98"/>
      <c r="Y221" s="99"/>
      <c r="Z221" s="109"/>
      <c r="AA221" s="98"/>
      <c r="AB221" s="98"/>
      <c r="AC221" s="98"/>
      <c r="AD221" s="98"/>
      <c r="AE221" s="114"/>
      <c r="AF221" s="98"/>
      <c r="AG221" s="98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65"/>
      <c r="CR221" s="65"/>
      <c r="CS221" s="65"/>
      <c r="CT221" s="65"/>
    </row>
    <row r="222" spans="1:98" ht="15.75" customHeight="1" x14ac:dyDescent="0.25">
      <c r="A222" s="120" t="s">
        <v>371</v>
      </c>
      <c r="B222" s="99" t="s">
        <v>372</v>
      </c>
      <c r="C222" s="99"/>
      <c r="D222" s="65"/>
      <c r="E222" s="149"/>
      <c r="F222" s="149"/>
      <c r="G222" s="99"/>
      <c r="H222" s="99"/>
      <c r="I222" s="99"/>
      <c r="J222" s="102"/>
      <c r="K222" s="98"/>
      <c r="L222" s="98"/>
      <c r="M222" s="99"/>
      <c r="N222" s="115"/>
      <c r="O222" s="117"/>
      <c r="P222" s="117"/>
      <c r="Q222" s="99"/>
      <c r="R222" s="99"/>
      <c r="S222" s="99"/>
      <c r="T222" s="99"/>
      <c r="U222" s="99"/>
      <c r="V222" s="99"/>
      <c r="W222" s="99"/>
      <c r="X222" s="98"/>
      <c r="Y222" s="99"/>
      <c r="Z222" s="109"/>
      <c r="AA222" s="98"/>
      <c r="AB222" s="98"/>
      <c r="AC222" s="98"/>
      <c r="AD222" s="98"/>
      <c r="AE222" s="114"/>
      <c r="AF222" s="98"/>
      <c r="AG222" s="98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65"/>
      <c r="CR222" s="65"/>
      <c r="CS222" s="65"/>
      <c r="CT222" s="65"/>
    </row>
    <row r="223" spans="1:98" ht="15.75" customHeight="1" x14ac:dyDescent="0.25">
      <c r="A223" s="120" t="s">
        <v>373</v>
      </c>
      <c r="B223" s="99" t="s">
        <v>374</v>
      </c>
      <c r="C223" s="98"/>
      <c r="D223" s="6"/>
      <c r="E223" s="99"/>
      <c r="F223" s="99"/>
      <c r="G223" s="99"/>
      <c r="H223" s="99"/>
      <c r="I223" s="99"/>
      <c r="J223" s="99"/>
      <c r="K223" s="115"/>
      <c r="L223" s="115"/>
      <c r="M223" s="99"/>
      <c r="N223" s="108"/>
      <c r="O223" s="100"/>
      <c r="P223" s="100"/>
      <c r="Q223" s="99"/>
      <c r="R223" s="99"/>
      <c r="S223" s="99"/>
      <c r="T223" s="99"/>
      <c r="U223" s="99"/>
      <c r="V223" s="99"/>
      <c r="W223" s="99"/>
      <c r="X223" s="98"/>
      <c r="Y223" s="99"/>
      <c r="Z223" s="109"/>
      <c r="AA223" s="98"/>
      <c r="AB223" s="98"/>
      <c r="AC223" s="98"/>
      <c r="AD223" s="98"/>
      <c r="AE223" s="114"/>
      <c r="AF223" s="98"/>
      <c r="AG223" s="98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65"/>
      <c r="CR223" s="65"/>
      <c r="CS223" s="65"/>
      <c r="CT223" s="65"/>
    </row>
    <row r="224" spans="1:98" ht="15.75" customHeight="1" x14ac:dyDescent="0.25">
      <c r="A224" s="120"/>
      <c r="B224" s="99"/>
      <c r="C224" s="98"/>
      <c r="D224" s="6"/>
      <c r="E224" s="99"/>
      <c r="F224" s="99"/>
      <c r="G224" s="99"/>
      <c r="H224" s="99"/>
      <c r="I224" s="99"/>
      <c r="J224" s="99"/>
      <c r="K224" s="115"/>
      <c r="L224" s="115"/>
      <c r="M224" s="99"/>
      <c r="N224" s="108"/>
      <c r="O224" s="100"/>
      <c r="P224" s="100"/>
      <c r="Q224" s="99"/>
      <c r="R224" s="99"/>
      <c r="S224" s="99"/>
      <c r="T224" s="99"/>
      <c r="U224" s="99"/>
      <c r="V224" s="99"/>
      <c r="W224" s="99"/>
      <c r="X224" s="98"/>
      <c r="Y224" s="99"/>
      <c r="Z224" s="109"/>
      <c r="AA224" s="98"/>
      <c r="AB224" s="98"/>
      <c r="AC224" s="98"/>
      <c r="AD224" s="98"/>
      <c r="AE224" s="114"/>
      <c r="AF224" s="98"/>
      <c r="AG224" s="98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65"/>
      <c r="CR224" s="65"/>
      <c r="CS224" s="65"/>
      <c r="CT224" s="65"/>
    </row>
    <row r="225" spans="1:98" ht="15.75" customHeight="1" x14ac:dyDescent="0.25">
      <c r="A225" s="120"/>
      <c r="B225" s="99"/>
      <c r="C225" s="99"/>
      <c r="D225" s="6"/>
      <c r="E225" s="99"/>
      <c r="F225" s="99"/>
      <c r="G225" s="99"/>
      <c r="H225" s="99"/>
      <c r="I225" s="99"/>
      <c r="J225" s="99"/>
      <c r="K225" s="115"/>
      <c r="L225" s="115"/>
      <c r="M225" s="99"/>
      <c r="N225" s="108"/>
      <c r="O225" s="100"/>
      <c r="P225" s="100"/>
      <c r="Q225" s="99"/>
      <c r="R225" s="99"/>
      <c r="S225" s="99"/>
      <c r="T225" s="99"/>
      <c r="U225" s="99"/>
      <c r="V225" s="99"/>
      <c r="W225" s="99"/>
      <c r="X225" s="98"/>
      <c r="Y225" s="99"/>
      <c r="Z225" s="109"/>
      <c r="AA225" s="98"/>
      <c r="AB225" s="98"/>
      <c r="AC225" s="98"/>
      <c r="AD225" s="98"/>
      <c r="AE225" s="114"/>
      <c r="AF225" s="98"/>
      <c r="AG225" s="98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65"/>
      <c r="CR225" s="65"/>
      <c r="CS225" s="65"/>
      <c r="CT225" s="65"/>
    </row>
    <row r="226" spans="1:98" ht="15.75" customHeight="1" x14ac:dyDescent="0.25">
      <c r="A226" s="120"/>
      <c r="B226" s="99"/>
      <c r="C226" s="99"/>
      <c r="D226" s="6"/>
      <c r="E226" s="99"/>
      <c r="F226" s="99"/>
      <c r="G226" s="99"/>
      <c r="H226" s="99"/>
      <c r="I226" s="99"/>
      <c r="J226" s="99"/>
      <c r="K226" s="115"/>
      <c r="L226" s="115"/>
      <c r="M226" s="99"/>
      <c r="N226" s="108"/>
      <c r="O226" s="100"/>
      <c r="P226" s="100"/>
      <c r="Q226" s="99"/>
      <c r="R226" s="99"/>
      <c r="S226" s="99"/>
      <c r="T226" s="99"/>
      <c r="U226" s="99"/>
      <c r="V226" s="99"/>
      <c r="W226" s="99"/>
      <c r="X226" s="98"/>
      <c r="Y226" s="99"/>
      <c r="Z226" s="109"/>
      <c r="AA226" s="98"/>
      <c r="AB226" s="98"/>
      <c r="AC226" s="98"/>
      <c r="AD226" s="98"/>
      <c r="AE226" s="114"/>
      <c r="AF226" s="98"/>
      <c r="AG226" s="98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65"/>
      <c r="CR226" s="65"/>
      <c r="CS226" s="65"/>
      <c r="CT226" s="65"/>
    </row>
    <row r="227" spans="1:98" ht="15.75" customHeight="1" x14ac:dyDescent="0.25">
      <c r="A227" s="120"/>
      <c r="B227" s="99"/>
      <c r="C227" s="99"/>
      <c r="D227" s="6"/>
      <c r="E227" s="99"/>
      <c r="F227" s="99"/>
      <c r="G227" s="99"/>
      <c r="H227" s="99"/>
      <c r="I227" s="99"/>
      <c r="J227" s="99"/>
      <c r="K227" s="115"/>
      <c r="L227" s="115"/>
      <c r="M227" s="99"/>
      <c r="N227" s="108"/>
      <c r="O227" s="100"/>
      <c r="P227" s="100"/>
      <c r="Q227" s="99"/>
      <c r="R227" s="99"/>
      <c r="S227" s="99"/>
      <c r="T227" s="99"/>
      <c r="U227" s="99"/>
      <c r="V227" s="99"/>
      <c r="W227" s="99"/>
      <c r="X227" s="98"/>
      <c r="Y227" s="99"/>
      <c r="Z227" s="109"/>
      <c r="AA227" s="98"/>
      <c r="AB227" s="98"/>
      <c r="AC227" s="98"/>
      <c r="AD227" s="98"/>
      <c r="AE227" s="114"/>
      <c r="AF227" s="98"/>
      <c r="AG227" s="98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65"/>
      <c r="CR227" s="65"/>
      <c r="CS227" s="65"/>
      <c r="CT227" s="65"/>
    </row>
    <row r="228" spans="1:98" ht="15.75" customHeight="1" x14ac:dyDescent="0.25">
      <c r="A228" s="120"/>
      <c r="B228" s="99"/>
      <c r="C228" s="99"/>
      <c r="D228" s="6"/>
      <c r="E228" s="99"/>
      <c r="F228" s="99"/>
      <c r="G228" s="99"/>
      <c r="H228" s="99"/>
      <c r="I228" s="99"/>
      <c r="J228" s="99"/>
      <c r="K228" s="115"/>
      <c r="L228" s="115"/>
      <c r="M228" s="99"/>
      <c r="N228" s="108"/>
      <c r="O228" s="100"/>
      <c r="P228" s="100"/>
      <c r="Q228" s="99"/>
      <c r="R228" s="99"/>
      <c r="S228" s="99"/>
      <c r="T228" s="99"/>
      <c r="U228" s="99"/>
      <c r="V228" s="99"/>
      <c r="W228" s="99"/>
      <c r="X228" s="98"/>
      <c r="Y228" s="99"/>
      <c r="Z228" s="109"/>
      <c r="AA228" s="98"/>
      <c r="AB228" s="98"/>
      <c r="AC228" s="98"/>
      <c r="AD228" s="98"/>
      <c r="AE228" s="114"/>
      <c r="AF228" s="98"/>
      <c r="AG228" s="98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65"/>
      <c r="CR228" s="65"/>
      <c r="CS228" s="65"/>
      <c r="CT228" s="65"/>
    </row>
    <row r="229" spans="1:98" ht="15.75" customHeight="1" x14ac:dyDescent="0.25">
      <c r="A229" s="120"/>
      <c r="B229" s="99"/>
      <c r="C229" s="99"/>
      <c r="D229" s="6"/>
      <c r="E229" s="99"/>
      <c r="F229" s="99"/>
      <c r="G229" s="99"/>
      <c r="H229" s="99"/>
      <c r="I229" s="99"/>
      <c r="J229" s="99"/>
      <c r="K229" s="115"/>
      <c r="L229" s="115"/>
      <c r="M229" s="99"/>
      <c r="N229" s="108"/>
      <c r="O229" s="100"/>
      <c r="P229" s="100"/>
      <c r="Q229" s="99"/>
      <c r="R229" s="99"/>
      <c r="S229" s="99"/>
      <c r="T229" s="99"/>
      <c r="U229" s="99"/>
      <c r="V229" s="99"/>
      <c r="W229" s="99"/>
      <c r="X229" s="98"/>
      <c r="Y229" s="99"/>
      <c r="Z229" s="109"/>
      <c r="AA229" s="98"/>
      <c r="AB229" s="98"/>
      <c r="AC229" s="98"/>
      <c r="AD229" s="98"/>
      <c r="AE229" s="114"/>
      <c r="AF229" s="98"/>
      <c r="AG229" s="98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65"/>
      <c r="CR229" s="65"/>
      <c r="CS229" s="65"/>
      <c r="CT229" s="65"/>
    </row>
    <row r="230" spans="1:98" ht="15.75" customHeight="1" x14ac:dyDescent="0.25">
      <c r="A230" s="120"/>
      <c r="B230" s="99"/>
      <c r="C230" s="99"/>
      <c r="D230" s="6"/>
      <c r="E230" s="99"/>
      <c r="F230" s="99"/>
      <c r="G230" s="99"/>
      <c r="H230" s="99"/>
      <c r="I230" s="99"/>
      <c r="J230" s="99"/>
      <c r="K230" s="115"/>
      <c r="L230" s="115"/>
      <c r="M230" s="99"/>
      <c r="N230" s="108"/>
      <c r="O230" s="100"/>
      <c r="P230" s="100"/>
      <c r="Q230" s="99"/>
      <c r="R230" s="99"/>
      <c r="S230" s="99"/>
      <c r="T230" s="99"/>
      <c r="U230" s="99"/>
      <c r="V230" s="99"/>
      <c r="W230" s="99"/>
      <c r="X230" s="98"/>
      <c r="Y230" s="99"/>
      <c r="Z230" s="109"/>
      <c r="AA230" s="98"/>
      <c r="AB230" s="98"/>
      <c r="AC230" s="98"/>
      <c r="AD230" s="98"/>
      <c r="AE230" s="114"/>
      <c r="AF230" s="98"/>
      <c r="AG230" s="98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65"/>
      <c r="CR230" s="65"/>
      <c r="CS230" s="65"/>
      <c r="CT230" s="65"/>
    </row>
    <row r="231" spans="1:98" ht="15.75" customHeight="1" x14ac:dyDescent="0.25">
      <c r="A231" s="120"/>
      <c r="B231" s="99"/>
      <c r="C231" s="99"/>
      <c r="D231" s="6"/>
      <c r="E231" s="99"/>
      <c r="F231" s="99"/>
      <c r="G231" s="99"/>
      <c r="H231" s="99"/>
      <c r="I231" s="99"/>
      <c r="J231" s="99"/>
      <c r="K231" s="115"/>
      <c r="L231" s="115"/>
      <c r="M231" s="99"/>
      <c r="N231" s="108"/>
      <c r="O231" s="100"/>
      <c r="P231" s="100"/>
      <c r="Q231" s="99"/>
      <c r="R231" s="99"/>
      <c r="S231" s="99"/>
      <c r="T231" s="99"/>
      <c r="U231" s="99"/>
      <c r="V231" s="99"/>
      <c r="W231" s="99"/>
      <c r="X231" s="98"/>
      <c r="Y231" s="99"/>
      <c r="Z231" s="109"/>
      <c r="AA231" s="98"/>
      <c r="AB231" s="98"/>
      <c r="AC231" s="98"/>
      <c r="AD231" s="98"/>
      <c r="AE231" s="114"/>
      <c r="AF231" s="98"/>
      <c r="AG231" s="98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65"/>
      <c r="CR231" s="65"/>
      <c r="CS231" s="65"/>
      <c r="CT231" s="65"/>
    </row>
    <row r="232" spans="1:98" ht="15.75" customHeight="1" x14ac:dyDescent="0.25">
      <c r="A232" s="120"/>
      <c r="B232" s="99"/>
      <c r="C232" s="99"/>
      <c r="D232" s="6"/>
      <c r="E232" s="99"/>
      <c r="F232" s="99"/>
      <c r="G232" s="99"/>
      <c r="H232" s="99"/>
      <c r="I232" s="99"/>
      <c r="J232" s="99"/>
      <c r="K232" s="115"/>
      <c r="L232" s="115"/>
      <c r="M232" s="99"/>
      <c r="N232" s="108"/>
      <c r="O232" s="100"/>
      <c r="P232" s="100"/>
      <c r="Q232" s="99"/>
      <c r="R232" s="99"/>
      <c r="S232" s="99"/>
      <c r="T232" s="99"/>
      <c r="U232" s="99"/>
      <c r="V232" s="99"/>
      <c r="W232" s="99"/>
      <c r="X232" s="98"/>
      <c r="Y232" s="99"/>
      <c r="Z232" s="109"/>
      <c r="AA232" s="98"/>
      <c r="AB232" s="98"/>
      <c r="AC232" s="98"/>
      <c r="AD232" s="98"/>
      <c r="AE232" s="114"/>
      <c r="AF232" s="98"/>
      <c r="AG232" s="98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65"/>
      <c r="CR232" s="65"/>
      <c r="CS232" s="65"/>
      <c r="CT232" s="65"/>
    </row>
    <row r="233" spans="1:98" ht="15.75" customHeight="1" x14ac:dyDescent="0.25">
      <c r="A233" s="120"/>
      <c r="B233" s="99"/>
      <c r="C233" s="99"/>
      <c r="D233" s="6"/>
      <c r="E233" s="99"/>
      <c r="F233" s="99"/>
      <c r="G233" s="99"/>
      <c r="H233" s="99"/>
      <c r="I233" s="99"/>
      <c r="J233" s="99"/>
      <c r="K233" s="115"/>
      <c r="L233" s="115"/>
      <c r="M233" s="99"/>
      <c r="N233" s="108"/>
      <c r="O233" s="100"/>
      <c r="P233" s="100"/>
      <c r="Q233" s="99"/>
      <c r="R233" s="99"/>
      <c r="S233" s="99"/>
      <c r="T233" s="99"/>
      <c r="U233" s="99"/>
      <c r="V233" s="99"/>
      <c r="W233" s="99"/>
      <c r="X233" s="98"/>
      <c r="Y233" s="99"/>
      <c r="Z233" s="109"/>
      <c r="AA233" s="98"/>
      <c r="AB233" s="98"/>
      <c r="AC233" s="98"/>
      <c r="AD233" s="98"/>
      <c r="AE233" s="114"/>
      <c r="AF233" s="98"/>
      <c r="AG233" s="98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65"/>
      <c r="CR233" s="65"/>
      <c r="CS233" s="65"/>
      <c r="CT233" s="65"/>
    </row>
    <row r="234" spans="1:98" ht="15.75" customHeight="1" x14ac:dyDescent="0.25">
      <c r="A234" s="120"/>
      <c r="B234" s="99"/>
      <c r="C234" s="99"/>
      <c r="D234" s="6"/>
      <c r="E234" s="99"/>
      <c r="F234" s="99"/>
      <c r="G234" s="99"/>
      <c r="H234" s="99"/>
      <c r="I234" s="99"/>
      <c r="J234" s="99"/>
      <c r="K234" s="115"/>
      <c r="L234" s="115"/>
      <c r="M234" s="99"/>
      <c r="N234" s="108"/>
      <c r="O234" s="100"/>
      <c r="P234" s="100"/>
      <c r="Q234" s="99"/>
      <c r="R234" s="99"/>
      <c r="S234" s="99"/>
      <c r="T234" s="99"/>
      <c r="U234" s="99"/>
      <c r="V234" s="99"/>
      <c r="W234" s="99"/>
      <c r="X234" s="98"/>
      <c r="Y234" s="99"/>
      <c r="Z234" s="109"/>
      <c r="AA234" s="98"/>
      <c r="AB234" s="98"/>
      <c r="AC234" s="98"/>
      <c r="AD234" s="98"/>
      <c r="AE234" s="114"/>
      <c r="AF234" s="98"/>
      <c r="AG234" s="98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65"/>
      <c r="CR234" s="65"/>
      <c r="CS234" s="65"/>
      <c r="CT234" s="65"/>
    </row>
    <row r="235" spans="1:98" ht="15.75" customHeight="1" x14ac:dyDescent="0.25">
      <c r="A235" s="120"/>
      <c r="B235" s="99"/>
      <c r="C235" s="99"/>
      <c r="D235" s="6"/>
      <c r="E235" s="99"/>
      <c r="F235" s="99"/>
      <c r="G235" s="99"/>
      <c r="H235" s="99"/>
      <c r="I235" s="99"/>
      <c r="J235" s="99"/>
      <c r="K235" s="115"/>
      <c r="L235" s="115"/>
      <c r="M235" s="99"/>
      <c r="N235" s="108"/>
      <c r="O235" s="100"/>
      <c r="P235" s="100"/>
      <c r="Q235" s="99"/>
      <c r="R235" s="99"/>
      <c r="S235" s="99"/>
      <c r="T235" s="99"/>
      <c r="U235" s="99"/>
      <c r="V235" s="99"/>
      <c r="W235" s="99"/>
      <c r="X235" s="98"/>
      <c r="Y235" s="99"/>
      <c r="Z235" s="109"/>
      <c r="AA235" s="98"/>
      <c r="AB235" s="98"/>
      <c r="AC235" s="98"/>
      <c r="AD235" s="98"/>
      <c r="AE235" s="114"/>
      <c r="AF235" s="98"/>
      <c r="AG235" s="98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65"/>
      <c r="CR235" s="65"/>
      <c r="CS235" s="65"/>
      <c r="CT235" s="65"/>
    </row>
    <row r="236" spans="1:98" ht="15.75" customHeight="1" x14ac:dyDescent="0.25">
      <c r="A236" s="120"/>
      <c r="B236" s="99"/>
      <c r="C236" s="99"/>
      <c r="D236" s="6"/>
      <c r="E236" s="99"/>
      <c r="F236" s="99"/>
      <c r="G236" s="99"/>
      <c r="H236" s="99"/>
      <c r="I236" s="99"/>
      <c r="J236" s="99"/>
      <c r="K236" s="115"/>
      <c r="L236" s="115"/>
      <c r="M236" s="99"/>
      <c r="N236" s="108"/>
      <c r="O236" s="100"/>
      <c r="P236" s="100"/>
      <c r="Q236" s="99"/>
      <c r="R236" s="99"/>
      <c r="S236" s="99"/>
      <c r="T236" s="99"/>
      <c r="U236" s="99"/>
      <c r="V236" s="99"/>
      <c r="W236" s="99"/>
      <c r="X236" s="98"/>
      <c r="Y236" s="99"/>
      <c r="Z236" s="109"/>
      <c r="AA236" s="98"/>
      <c r="AB236" s="98"/>
      <c r="AC236" s="98"/>
      <c r="AD236" s="98"/>
      <c r="AE236" s="114"/>
      <c r="AF236" s="98"/>
      <c r="AG236" s="98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65"/>
      <c r="CR236" s="65"/>
      <c r="CS236" s="65"/>
      <c r="CT236" s="65"/>
    </row>
    <row r="237" spans="1:98" ht="15.75" customHeight="1" x14ac:dyDescent="0.25">
      <c r="A237" s="120"/>
      <c r="B237" s="99"/>
      <c r="C237" s="99"/>
      <c r="D237" s="6"/>
      <c r="E237" s="99"/>
      <c r="F237" s="99"/>
      <c r="G237" s="99"/>
      <c r="H237" s="99"/>
      <c r="I237" s="99"/>
      <c r="J237" s="99"/>
      <c r="K237" s="115"/>
      <c r="L237" s="115"/>
      <c r="M237" s="99"/>
      <c r="N237" s="108"/>
      <c r="O237" s="100"/>
      <c r="P237" s="100"/>
      <c r="Q237" s="99"/>
      <c r="R237" s="99"/>
      <c r="S237" s="99"/>
      <c r="T237" s="99"/>
      <c r="U237" s="99"/>
      <c r="V237" s="99"/>
      <c r="W237" s="99"/>
      <c r="X237" s="98"/>
      <c r="Y237" s="99"/>
      <c r="Z237" s="109"/>
      <c r="AA237" s="98"/>
      <c r="AB237" s="98"/>
      <c r="AC237" s="98"/>
      <c r="AD237" s="98"/>
      <c r="AE237" s="114"/>
      <c r="AF237" s="98"/>
      <c r="AG237" s="98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65"/>
      <c r="CR237" s="65"/>
      <c r="CS237" s="65"/>
      <c r="CT237" s="65"/>
    </row>
    <row r="238" spans="1:98" ht="15.75" customHeight="1" x14ac:dyDescent="0.25">
      <c r="A238" s="120"/>
      <c r="B238" s="99"/>
      <c r="C238" s="99"/>
      <c r="D238" s="6"/>
      <c r="E238" s="99"/>
      <c r="F238" s="99"/>
      <c r="G238" s="99"/>
      <c r="H238" s="99"/>
      <c r="I238" s="99"/>
      <c r="J238" s="99"/>
      <c r="K238" s="115"/>
      <c r="L238" s="115"/>
      <c r="M238" s="99"/>
      <c r="N238" s="108"/>
      <c r="O238" s="100"/>
      <c r="P238" s="100"/>
      <c r="Q238" s="99"/>
      <c r="R238" s="99"/>
      <c r="S238" s="99"/>
      <c r="T238" s="99"/>
      <c r="U238" s="99"/>
      <c r="V238" s="99"/>
      <c r="W238" s="99"/>
      <c r="X238" s="98"/>
      <c r="Y238" s="99"/>
      <c r="Z238" s="109"/>
      <c r="AA238" s="98"/>
      <c r="AB238" s="98"/>
      <c r="AC238" s="98"/>
      <c r="AD238" s="98"/>
      <c r="AE238" s="114"/>
      <c r="AF238" s="98"/>
      <c r="AG238" s="98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65"/>
      <c r="CR238" s="65"/>
      <c r="CS238" s="65"/>
      <c r="CT238" s="65"/>
    </row>
    <row r="239" spans="1:98" ht="15.75" customHeight="1" x14ac:dyDescent="0.25">
      <c r="A239" s="120"/>
      <c r="B239" s="99"/>
      <c r="C239" s="99"/>
      <c r="D239" s="6"/>
      <c r="E239" s="99"/>
      <c r="F239" s="99"/>
      <c r="G239" s="99"/>
      <c r="H239" s="99"/>
      <c r="I239" s="99"/>
      <c r="J239" s="99"/>
      <c r="K239" s="115"/>
      <c r="L239" s="115"/>
      <c r="M239" s="99"/>
      <c r="N239" s="108"/>
      <c r="O239" s="100"/>
      <c r="P239" s="100"/>
      <c r="Q239" s="99"/>
      <c r="R239" s="99"/>
      <c r="S239" s="99"/>
      <c r="T239" s="99"/>
      <c r="U239" s="99"/>
      <c r="V239" s="99"/>
      <c r="W239" s="99"/>
      <c r="X239" s="98"/>
      <c r="Y239" s="99"/>
      <c r="Z239" s="109"/>
      <c r="AA239" s="98"/>
      <c r="AB239" s="98"/>
      <c r="AC239" s="98"/>
      <c r="AD239" s="98"/>
      <c r="AE239" s="114"/>
      <c r="AF239" s="98"/>
      <c r="AG239" s="98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65"/>
      <c r="CR239" s="65"/>
      <c r="CS239" s="65"/>
      <c r="CT239" s="65"/>
    </row>
    <row r="240" spans="1:98" ht="15.75" customHeight="1" x14ac:dyDescent="0.25">
      <c r="A240" s="120"/>
      <c r="B240" s="99"/>
      <c r="C240" s="99"/>
      <c r="D240" s="6"/>
      <c r="E240" s="99"/>
      <c r="F240" s="99"/>
      <c r="G240" s="99"/>
      <c r="H240" s="99"/>
      <c r="I240" s="99"/>
      <c r="J240" s="99"/>
      <c r="K240" s="115"/>
      <c r="L240" s="115"/>
      <c r="M240" s="99"/>
      <c r="N240" s="108"/>
      <c r="O240" s="100"/>
      <c r="P240" s="100"/>
      <c r="Q240" s="99"/>
      <c r="R240" s="99"/>
      <c r="S240" s="99"/>
      <c r="T240" s="99"/>
      <c r="U240" s="99"/>
      <c r="V240" s="99"/>
      <c r="W240" s="99"/>
      <c r="X240" s="98"/>
      <c r="Y240" s="99"/>
      <c r="Z240" s="109"/>
      <c r="AA240" s="98"/>
      <c r="AB240" s="98"/>
      <c r="AC240" s="98"/>
      <c r="AD240" s="98"/>
      <c r="AE240" s="114"/>
      <c r="AF240" s="98"/>
      <c r="AG240" s="98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65"/>
      <c r="CR240" s="65"/>
      <c r="CS240" s="65"/>
      <c r="CT240" s="65"/>
    </row>
    <row r="241" spans="1:98" ht="15.75" customHeight="1" x14ac:dyDescent="0.25">
      <c r="A241" s="120"/>
      <c r="B241" s="99"/>
      <c r="C241" s="99"/>
      <c r="D241" s="6"/>
      <c r="E241" s="99"/>
      <c r="F241" s="99"/>
      <c r="G241" s="99"/>
      <c r="H241" s="99"/>
      <c r="I241" s="99"/>
      <c r="J241" s="99"/>
      <c r="K241" s="115"/>
      <c r="L241" s="115"/>
      <c r="M241" s="99"/>
      <c r="N241" s="108"/>
      <c r="O241" s="100"/>
      <c r="P241" s="100"/>
      <c r="Q241" s="99"/>
      <c r="R241" s="99"/>
      <c r="S241" s="99"/>
      <c r="T241" s="99"/>
      <c r="U241" s="99"/>
      <c r="V241" s="99"/>
      <c r="W241" s="99"/>
      <c r="X241" s="98"/>
      <c r="Y241" s="99"/>
      <c r="Z241" s="109"/>
      <c r="AA241" s="98"/>
      <c r="AB241" s="98"/>
      <c r="AC241" s="98"/>
      <c r="AD241" s="98"/>
      <c r="AE241" s="114"/>
      <c r="AF241" s="98"/>
      <c r="AG241" s="98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65"/>
      <c r="CR241" s="65"/>
      <c r="CS241" s="65"/>
      <c r="CT241" s="65"/>
    </row>
    <row r="242" spans="1:98" ht="15.75" customHeight="1" x14ac:dyDescent="0.25">
      <c r="A242" s="120"/>
      <c r="B242" s="99"/>
      <c r="C242" s="99"/>
      <c r="D242" s="6"/>
      <c r="E242" s="99"/>
      <c r="F242" s="99"/>
      <c r="G242" s="99"/>
      <c r="H242" s="99"/>
      <c r="I242" s="99"/>
      <c r="J242" s="99"/>
      <c r="K242" s="115"/>
      <c r="L242" s="115"/>
      <c r="M242" s="99"/>
      <c r="N242" s="108"/>
      <c r="O242" s="100"/>
      <c r="P242" s="100"/>
      <c r="Q242" s="99"/>
      <c r="R242" s="99"/>
      <c r="S242" s="99"/>
      <c r="T242" s="99"/>
      <c r="U242" s="99"/>
      <c r="V242" s="99"/>
      <c r="W242" s="99"/>
      <c r="X242" s="98"/>
      <c r="Y242" s="99"/>
      <c r="Z242" s="109"/>
      <c r="AA242" s="98"/>
      <c r="AB242" s="98"/>
      <c r="AC242" s="98"/>
      <c r="AD242" s="98"/>
      <c r="AE242" s="114"/>
      <c r="AF242" s="98"/>
      <c r="AG242" s="98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65"/>
      <c r="CR242" s="65"/>
      <c r="CS242" s="65"/>
      <c r="CT242" s="65"/>
    </row>
    <row r="243" spans="1:98" ht="15.75" customHeight="1" x14ac:dyDescent="0.25">
      <c r="A243" s="120"/>
      <c r="B243" s="99"/>
      <c r="C243" s="99"/>
      <c r="D243" s="6"/>
      <c r="E243" s="99"/>
      <c r="F243" s="99"/>
      <c r="G243" s="99"/>
      <c r="H243" s="99"/>
      <c r="I243" s="99"/>
      <c r="J243" s="99"/>
      <c r="K243" s="115"/>
      <c r="L243" s="115"/>
      <c r="M243" s="99"/>
      <c r="N243" s="108"/>
      <c r="O243" s="100"/>
      <c r="P243" s="100"/>
      <c r="Q243" s="99"/>
      <c r="R243" s="99"/>
      <c r="S243" s="99"/>
      <c r="T243" s="99"/>
      <c r="U243" s="99"/>
      <c r="V243" s="99"/>
      <c r="W243" s="99"/>
      <c r="X243" s="98"/>
      <c r="Y243" s="99"/>
      <c r="Z243" s="109"/>
      <c r="AA243" s="98"/>
      <c r="AB243" s="98"/>
      <c r="AC243" s="98"/>
      <c r="AD243" s="98"/>
      <c r="AE243" s="114"/>
      <c r="AF243" s="98"/>
      <c r="AG243" s="98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65"/>
      <c r="CR243" s="65"/>
      <c r="CS243" s="65"/>
      <c r="CT243" s="65"/>
    </row>
    <row r="244" spans="1:98" ht="15.75" customHeight="1" x14ac:dyDescent="0.25">
      <c r="A244" s="120"/>
      <c r="B244" s="99"/>
      <c r="C244" s="99"/>
      <c r="D244" s="6"/>
      <c r="E244" s="99"/>
      <c r="F244" s="99"/>
      <c r="G244" s="99"/>
      <c r="H244" s="99"/>
      <c r="I244" s="99"/>
      <c r="J244" s="99"/>
      <c r="K244" s="115"/>
      <c r="L244" s="115"/>
      <c r="M244" s="99"/>
      <c r="N244" s="108"/>
      <c r="O244" s="100"/>
      <c r="P244" s="100"/>
      <c r="Q244" s="99"/>
      <c r="R244" s="99"/>
      <c r="S244" s="99"/>
      <c r="T244" s="99"/>
      <c r="U244" s="99"/>
      <c r="V244" s="99"/>
      <c r="W244" s="99"/>
      <c r="X244" s="98"/>
      <c r="Y244" s="99"/>
      <c r="Z244" s="109"/>
      <c r="AA244" s="98"/>
      <c r="AB244" s="98"/>
      <c r="AC244" s="98"/>
      <c r="AD244" s="98"/>
      <c r="AE244" s="114"/>
      <c r="AF244" s="98"/>
      <c r="AG244" s="98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65"/>
      <c r="CR244" s="65"/>
      <c r="CS244" s="65"/>
      <c r="CT244" s="65"/>
    </row>
    <row r="245" spans="1:98" ht="15.75" customHeight="1" x14ac:dyDescent="0.25">
      <c r="A245" s="120"/>
      <c r="B245" s="99"/>
      <c r="C245" s="99"/>
      <c r="D245" s="6"/>
      <c r="E245" s="99"/>
      <c r="F245" s="99"/>
      <c r="G245" s="99"/>
      <c r="H245" s="99"/>
      <c r="I245" s="99"/>
      <c r="J245" s="99"/>
      <c r="K245" s="115"/>
      <c r="L245" s="115"/>
      <c r="M245" s="99"/>
      <c r="N245" s="108"/>
      <c r="O245" s="100"/>
      <c r="P245" s="100"/>
      <c r="Q245" s="99"/>
      <c r="R245" s="99"/>
      <c r="S245" s="99"/>
      <c r="T245" s="99"/>
      <c r="U245" s="99"/>
      <c r="V245" s="99"/>
      <c r="W245" s="99"/>
      <c r="X245" s="98"/>
      <c r="Y245" s="99"/>
      <c r="Z245" s="109"/>
      <c r="AA245" s="98"/>
      <c r="AB245" s="98"/>
      <c r="AC245" s="98"/>
      <c r="AD245" s="98"/>
      <c r="AE245" s="114"/>
      <c r="AF245" s="98"/>
      <c r="AG245" s="98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65"/>
      <c r="CR245" s="65"/>
      <c r="CS245" s="65"/>
      <c r="CT245" s="65"/>
    </row>
    <row r="246" spans="1:98" ht="15.75" customHeight="1" x14ac:dyDescent="0.25">
      <c r="A246" s="120"/>
      <c r="B246" s="99"/>
      <c r="C246" s="99"/>
      <c r="D246" s="6"/>
      <c r="E246" s="99"/>
      <c r="F246" s="99"/>
      <c r="G246" s="99"/>
      <c r="H246" s="99"/>
      <c r="I246" s="99"/>
      <c r="J246" s="99"/>
      <c r="K246" s="115"/>
      <c r="L246" s="115"/>
      <c r="M246" s="99"/>
      <c r="N246" s="108"/>
      <c r="O246" s="100"/>
      <c r="P246" s="100"/>
      <c r="Q246" s="99"/>
      <c r="R246" s="99"/>
      <c r="S246" s="99"/>
      <c r="T246" s="99"/>
      <c r="U246" s="99"/>
      <c r="V246" s="99"/>
      <c r="W246" s="99"/>
      <c r="X246" s="98"/>
      <c r="Y246" s="99"/>
      <c r="Z246" s="109"/>
      <c r="AA246" s="98"/>
      <c r="AB246" s="98"/>
      <c r="AC246" s="98"/>
      <c r="AD246" s="98"/>
      <c r="AE246" s="114"/>
      <c r="AF246" s="98"/>
      <c r="AG246" s="98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65"/>
      <c r="CR246" s="65"/>
      <c r="CS246" s="65"/>
      <c r="CT246" s="65"/>
    </row>
    <row r="247" spans="1:98" ht="15.75" customHeight="1" x14ac:dyDescent="0.25">
      <c r="A247" s="120"/>
      <c r="B247" s="99"/>
      <c r="C247" s="99"/>
      <c r="D247" s="6"/>
      <c r="E247" s="99"/>
      <c r="F247" s="99"/>
      <c r="G247" s="99"/>
      <c r="H247" s="99"/>
      <c r="I247" s="99"/>
      <c r="J247" s="99"/>
      <c r="K247" s="115"/>
      <c r="L247" s="115"/>
      <c r="M247" s="99"/>
      <c r="N247" s="108"/>
      <c r="O247" s="100"/>
      <c r="P247" s="100"/>
      <c r="Q247" s="99"/>
      <c r="R247" s="99"/>
      <c r="S247" s="99"/>
      <c r="T247" s="99"/>
      <c r="U247" s="99"/>
      <c r="V247" s="99"/>
      <c r="W247" s="99"/>
      <c r="X247" s="98"/>
      <c r="Y247" s="99"/>
      <c r="Z247" s="109"/>
      <c r="AA247" s="98"/>
      <c r="AB247" s="98"/>
      <c r="AC247" s="98"/>
      <c r="AD247" s="98"/>
      <c r="AE247" s="114"/>
      <c r="AF247" s="98"/>
      <c r="AG247" s="98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65"/>
      <c r="CR247" s="65"/>
      <c r="CS247" s="65"/>
      <c r="CT247" s="65"/>
    </row>
    <row r="248" spans="1:98" ht="15.75" customHeight="1" x14ac:dyDescent="0.25">
      <c r="A248" s="120"/>
      <c r="B248" s="99"/>
      <c r="C248" s="99"/>
      <c r="D248" s="6"/>
      <c r="E248" s="99"/>
      <c r="F248" s="99"/>
      <c r="G248" s="99"/>
      <c r="H248" s="99"/>
      <c r="I248" s="99"/>
      <c r="J248" s="99"/>
      <c r="K248" s="115"/>
      <c r="L248" s="115"/>
      <c r="M248" s="99"/>
      <c r="N248" s="108"/>
      <c r="O248" s="100"/>
      <c r="P248" s="100"/>
      <c r="Q248" s="99"/>
      <c r="R248" s="99"/>
      <c r="S248" s="99"/>
      <c r="T248" s="99"/>
      <c r="U248" s="99"/>
      <c r="V248" s="99"/>
      <c r="W248" s="99"/>
      <c r="X248" s="98"/>
      <c r="Y248" s="102"/>
      <c r="Z248" s="105"/>
      <c r="AA248" s="102"/>
      <c r="AB248" s="102"/>
      <c r="AC248" s="98"/>
      <c r="AD248" s="98"/>
      <c r="AE248" s="154"/>
      <c r="AF248" s="155"/>
      <c r="AG248" s="155"/>
      <c r="AH248" s="72"/>
      <c r="AI248" s="72"/>
      <c r="AJ248" s="72"/>
      <c r="AK248" s="72"/>
      <c r="AL248" s="72"/>
      <c r="AM248" s="72"/>
      <c r="AN248" s="72"/>
      <c r="AO248" s="72"/>
      <c r="AP248" s="72"/>
      <c r="AQ248" s="72"/>
      <c r="AR248" s="72"/>
      <c r="AS248" s="72"/>
      <c r="AT248" s="72"/>
      <c r="AU248" s="72"/>
      <c r="AV248" s="72"/>
      <c r="AW248" s="72"/>
      <c r="AX248" s="72"/>
      <c r="AY248" s="72"/>
      <c r="AZ248" s="72"/>
      <c r="BA248" s="72"/>
      <c r="BB248" s="72"/>
      <c r="BC248" s="72"/>
      <c r="BD248" s="72"/>
      <c r="BE248" s="72"/>
      <c r="BF248" s="72"/>
      <c r="BG248" s="72"/>
      <c r="BH248" s="72"/>
      <c r="BI248" s="72"/>
      <c r="BJ248" s="72"/>
      <c r="BK248" s="72"/>
      <c r="BL248" s="72"/>
      <c r="BM248" s="72"/>
      <c r="BN248" s="72"/>
      <c r="BO248" s="72"/>
      <c r="BP248" s="72"/>
      <c r="BQ248" s="72"/>
      <c r="BR248" s="72"/>
      <c r="BS248" s="72"/>
      <c r="BT248" s="72"/>
      <c r="BU248" s="72"/>
      <c r="BV248" s="72"/>
      <c r="BW248" s="72"/>
      <c r="BX248" s="72"/>
      <c r="BY248" s="72"/>
      <c r="BZ248" s="72"/>
      <c r="CA248" s="72"/>
      <c r="CB248" s="72"/>
      <c r="CC248" s="72"/>
      <c r="CD248" s="72"/>
      <c r="CE248" s="72"/>
      <c r="CF248" s="72"/>
      <c r="CG248" s="72"/>
      <c r="CH248" s="72"/>
      <c r="CI248" s="72"/>
      <c r="CJ248" s="72"/>
      <c r="CK248" s="72"/>
      <c r="CL248" s="72"/>
      <c r="CM248" s="72"/>
      <c r="CN248" s="72"/>
      <c r="CO248" s="72"/>
      <c r="CP248" s="72"/>
    </row>
    <row r="249" spans="1:98" ht="15" customHeight="1" x14ac:dyDescent="0.25">
      <c r="A249" s="120"/>
      <c r="B249" s="99"/>
      <c r="C249" s="99"/>
      <c r="D249" s="6"/>
      <c r="E249" s="99"/>
      <c r="F249" s="99"/>
      <c r="G249" s="99"/>
      <c r="H249" s="99"/>
      <c r="I249" s="99"/>
      <c r="J249" s="99"/>
      <c r="K249" s="115"/>
      <c r="L249" s="115"/>
      <c r="M249" s="99"/>
      <c r="N249" s="108"/>
      <c r="O249" s="100"/>
      <c r="P249" s="100"/>
      <c r="Q249" s="99"/>
      <c r="R249" s="99"/>
      <c r="S249" s="99"/>
      <c r="T249" s="99"/>
      <c r="U249" s="99"/>
      <c r="V249" s="99"/>
      <c r="W249" s="102"/>
      <c r="X249" s="102"/>
      <c r="Y249" s="102"/>
      <c r="Z249" s="105"/>
      <c r="AA249" s="102"/>
      <c r="AB249" s="102"/>
      <c r="AC249" s="102"/>
      <c r="AD249" s="102"/>
      <c r="AE249" s="156"/>
      <c r="AF249" s="157"/>
      <c r="AG249" s="157"/>
      <c r="AH249" s="73"/>
      <c r="AI249" s="73"/>
      <c r="AJ249" s="73"/>
      <c r="AK249" s="73"/>
      <c r="AL249" s="73"/>
      <c r="AM249" s="73"/>
      <c r="AN249" s="73"/>
      <c r="AO249" s="73"/>
      <c r="AP249" s="73"/>
      <c r="AQ249" s="73"/>
      <c r="AR249" s="73"/>
      <c r="AS249" s="73"/>
      <c r="AT249" s="73"/>
      <c r="AU249" s="73"/>
      <c r="AV249" s="73"/>
      <c r="AW249" s="73"/>
      <c r="AX249" s="73"/>
      <c r="AY249" s="73"/>
      <c r="AZ249" s="73"/>
      <c r="BA249" s="73"/>
      <c r="BB249" s="73"/>
      <c r="BC249" s="73"/>
      <c r="BD249" s="73"/>
      <c r="BE249" s="73"/>
      <c r="BF249" s="73"/>
      <c r="BG249" s="73"/>
      <c r="BH249" s="73"/>
      <c r="BI249" s="73"/>
      <c r="BJ249" s="73"/>
      <c r="BK249" s="73"/>
      <c r="BL249" s="73"/>
      <c r="BM249" s="73"/>
      <c r="BN249" s="73"/>
      <c r="BO249" s="73"/>
      <c r="BP249" s="73"/>
      <c r="BQ249" s="73"/>
      <c r="BR249" s="73"/>
      <c r="BS249" s="73"/>
      <c r="BT249" s="73"/>
      <c r="BU249" s="73"/>
      <c r="BV249" s="73"/>
      <c r="BW249" s="73"/>
      <c r="BX249" s="73"/>
      <c r="BY249" s="73"/>
      <c r="BZ249" s="73"/>
      <c r="CA249" s="73"/>
      <c r="CB249" s="73"/>
      <c r="CC249" s="73"/>
      <c r="CD249" s="73"/>
      <c r="CE249" s="73"/>
      <c r="CF249" s="73"/>
      <c r="CG249" s="73"/>
      <c r="CH249" s="73"/>
      <c r="CI249" s="73"/>
      <c r="CJ249" s="73"/>
      <c r="CK249" s="73"/>
      <c r="CL249" s="73"/>
      <c r="CM249" s="73"/>
      <c r="CN249" s="73"/>
      <c r="CO249" s="73"/>
      <c r="CP249" s="73"/>
    </row>
    <row r="250" spans="1:98" ht="15" customHeight="1" x14ac:dyDescent="0.25">
      <c r="A250" s="120"/>
      <c r="B250" s="99"/>
      <c r="C250" s="99"/>
      <c r="D250" s="6"/>
      <c r="E250" s="99"/>
      <c r="F250" s="99"/>
      <c r="G250" s="99"/>
      <c r="H250" s="99"/>
      <c r="I250" s="99"/>
      <c r="J250" s="99"/>
      <c r="K250" s="115"/>
      <c r="L250" s="115"/>
      <c r="M250" s="99"/>
      <c r="N250" s="108"/>
      <c r="O250" s="100"/>
      <c r="P250" s="100"/>
      <c r="Q250" s="99"/>
      <c r="R250" s="99"/>
      <c r="S250" s="99"/>
      <c r="T250" s="99"/>
      <c r="U250" s="99"/>
      <c r="V250" s="99"/>
      <c r="W250" s="102"/>
      <c r="X250" s="102"/>
      <c r="Y250" s="102"/>
      <c r="Z250" s="105"/>
      <c r="AA250" s="102"/>
      <c r="AB250" s="102"/>
      <c r="AC250" s="102"/>
      <c r="AD250" s="102"/>
    </row>
    <row r="251" spans="1:98" ht="15" customHeight="1" x14ac:dyDescent="0.25">
      <c r="A251" s="120"/>
      <c r="B251" s="99"/>
      <c r="C251" s="99"/>
      <c r="D251" s="6"/>
      <c r="E251" s="99"/>
      <c r="F251" s="99"/>
      <c r="G251" s="99"/>
      <c r="H251" s="99"/>
      <c r="I251" s="99"/>
      <c r="J251" s="99"/>
      <c r="K251" s="115"/>
      <c r="L251" s="115"/>
      <c r="M251" s="99"/>
      <c r="N251" s="108"/>
      <c r="O251" s="100"/>
      <c r="P251" s="100"/>
      <c r="Q251" s="99"/>
      <c r="R251" s="99"/>
      <c r="S251" s="99"/>
      <c r="T251" s="99"/>
      <c r="U251" s="99"/>
      <c r="V251" s="99"/>
      <c r="W251" s="102"/>
      <c r="X251" s="102"/>
      <c r="Y251" s="102"/>
      <c r="Z251" s="105"/>
      <c r="AA251" s="102"/>
      <c r="AB251" s="102"/>
      <c r="AC251" s="102"/>
      <c r="AD251" s="102"/>
    </row>
    <row r="252" spans="1:98" ht="15" customHeight="1" x14ac:dyDescent="0.25">
      <c r="A252" s="120"/>
      <c r="B252" s="99"/>
      <c r="C252" s="99"/>
      <c r="D252" s="6"/>
      <c r="E252" s="99"/>
      <c r="F252" s="99"/>
      <c r="G252" s="99"/>
      <c r="H252" s="99"/>
      <c r="I252" s="99"/>
      <c r="J252" s="99"/>
      <c r="K252" s="115"/>
      <c r="L252" s="115"/>
      <c r="M252" s="99"/>
      <c r="N252" s="108"/>
      <c r="O252" s="100"/>
      <c r="P252" s="100"/>
      <c r="Q252" s="99"/>
      <c r="R252" s="99"/>
      <c r="S252" s="99"/>
      <c r="T252" s="99"/>
      <c r="U252" s="99"/>
      <c r="V252" s="99"/>
      <c r="W252" s="102"/>
      <c r="X252" s="102"/>
      <c r="Y252" s="102"/>
      <c r="Z252" s="105"/>
      <c r="AA252" s="102"/>
      <c r="AB252" s="102"/>
      <c r="AC252" s="102"/>
      <c r="AD252" s="102"/>
    </row>
    <row r="253" spans="1:98" ht="15" customHeight="1" x14ac:dyDescent="0.25">
      <c r="A253" s="120"/>
      <c r="B253" s="99"/>
      <c r="C253" s="99"/>
      <c r="D253" s="6"/>
      <c r="E253" s="99"/>
      <c r="F253" s="99"/>
      <c r="G253" s="99"/>
      <c r="H253" s="99"/>
      <c r="I253" s="99"/>
      <c r="J253" s="99"/>
      <c r="K253" s="115"/>
      <c r="L253" s="115"/>
      <c r="M253" s="99"/>
      <c r="N253" s="108"/>
      <c r="O253" s="100"/>
      <c r="P253" s="100"/>
      <c r="Q253" s="99"/>
      <c r="R253" s="99"/>
      <c r="S253" s="99"/>
      <c r="T253" s="99"/>
      <c r="U253" s="99"/>
      <c r="V253" s="99"/>
      <c r="W253" s="102"/>
      <c r="X253" s="102"/>
      <c r="Y253" s="102"/>
      <c r="Z253" s="105"/>
      <c r="AA253" s="102"/>
      <c r="AB253" s="102"/>
      <c r="AC253" s="102"/>
      <c r="AD253" s="102"/>
    </row>
    <row r="254" spans="1:98" ht="15" customHeight="1" x14ac:dyDescent="0.25">
      <c r="A254" s="120"/>
      <c r="B254" s="99"/>
      <c r="C254" s="99"/>
      <c r="D254" s="6"/>
      <c r="E254" s="99"/>
      <c r="F254" s="99"/>
      <c r="G254" s="99"/>
      <c r="H254" s="99"/>
      <c r="I254" s="99"/>
      <c r="J254" s="99"/>
      <c r="K254" s="115"/>
      <c r="L254" s="115"/>
      <c r="M254" s="99"/>
      <c r="N254" s="108"/>
      <c r="O254" s="100"/>
      <c r="P254" s="100"/>
      <c r="Q254" s="99"/>
      <c r="R254" s="99"/>
      <c r="S254" s="99"/>
      <c r="T254" s="99"/>
      <c r="U254" s="99"/>
      <c r="V254" s="99"/>
      <c r="W254" s="102"/>
      <c r="X254" s="102"/>
      <c r="Y254" s="102"/>
      <c r="Z254" s="105"/>
      <c r="AA254" s="102"/>
      <c r="AB254" s="102"/>
      <c r="AC254" s="102"/>
      <c r="AD254" s="102"/>
    </row>
    <row r="255" spans="1:98" ht="15" customHeight="1" x14ac:dyDescent="0.25">
      <c r="A255" s="120"/>
      <c r="B255" s="99"/>
      <c r="C255" s="99"/>
      <c r="D255" s="6"/>
      <c r="E255" s="99"/>
      <c r="F255" s="99"/>
      <c r="G255" s="99"/>
      <c r="H255" s="99"/>
      <c r="I255" s="99"/>
      <c r="J255" s="99"/>
      <c r="K255" s="115"/>
      <c r="L255" s="115"/>
      <c r="M255" s="99"/>
      <c r="N255" s="108"/>
      <c r="O255" s="100"/>
      <c r="P255" s="100"/>
      <c r="Q255" s="99"/>
      <c r="R255" s="99"/>
      <c r="S255" s="99"/>
      <c r="T255" s="99"/>
      <c r="U255" s="99"/>
      <c r="V255" s="99"/>
      <c r="W255" s="102"/>
      <c r="X255" s="102"/>
      <c r="Y255" s="102"/>
      <c r="Z255" s="105"/>
      <c r="AA255" s="102"/>
      <c r="AB255" s="102"/>
      <c r="AC255" s="102"/>
      <c r="AD255" s="102"/>
    </row>
    <row r="256" spans="1:98" ht="15" customHeight="1" x14ac:dyDescent="0.25">
      <c r="A256" s="120"/>
      <c r="B256" s="99"/>
      <c r="C256" s="99"/>
      <c r="D256" s="6"/>
      <c r="E256" s="99"/>
      <c r="F256" s="99"/>
      <c r="G256" s="99"/>
      <c r="H256" s="99"/>
      <c r="I256" s="99"/>
      <c r="J256" s="99"/>
      <c r="K256" s="115"/>
      <c r="L256" s="115"/>
      <c r="M256" s="99"/>
      <c r="N256" s="108"/>
      <c r="O256" s="100"/>
      <c r="P256" s="100"/>
      <c r="Q256" s="99"/>
      <c r="R256" s="99"/>
      <c r="S256" s="99"/>
      <c r="T256" s="99"/>
      <c r="U256" s="99"/>
      <c r="V256" s="99"/>
      <c r="W256" s="102"/>
      <c r="X256" s="102"/>
      <c r="Y256" s="102"/>
      <c r="Z256" s="105"/>
      <c r="AA256" s="102"/>
      <c r="AB256" s="102"/>
      <c r="AC256" s="102"/>
      <c r="AD256" s="102"/>
    </row>
    <row r="257" spans="1:30" ht="15" customHeight="1" x14ac:dyDescent="0.25">
      <c r="A257" s="120"/>
      <c r="B257" s="99"/>
      <c r="C257" s="99"/>
      <c r="D257" s="6"/>
      <c r="E257" s="99"/>
      <c r="F257" s="99"/>
      <c r="G257" s="99"/>
      <c r="H257" s="99"/>
      <c r="I257" s="99"/>
      <c r="J257" s="99"/>
      <c r="K257" s="115"/>
      <c r="L257" s="115"/>
      <c r="M257" s="99"/>
      <c r="N257" s="108"/>
      <c r="O257" s="100"/>
      <c r="P257" s="100"/>
      <c r="Q257" s="99"/>
      <c r="R257" s="99"/>
      <c r="S257" s="99"/>
      <c r="T257" s="99"/>
      <c r="U257" s="99"/>
      <c r="V257" s="99"/>
      <c r="W257" s="102"/>
      <c r="X257" s="102"/>
      <c r="Y257" s="102"/>
      <c r="Z257" s="105"/>
      <c r="AA257" s="102"/>
      <c r="AB257" s="102"/>
      <c r="AC257" s="102"/>
      <c r="AD257" s="102"/>
    </row>
    <row r="258" spans="1:30" ht="15" customHeight="1" x14ac:dyDescent="0.25">
      <c r="A258" s="120"/>
      <c r="B258" s="99"/>
      <c r="C258" s="99"/>
      <c r="D258" s="6"/>
      <c r="E258" s="99"/>
      <c r="F258" s="99"/>
      <c r="G258" s="99"/>
      <c r="H258" s="99"/>
      <c r="I258" s="99"/>
      <c r="J258" s="99"/>
      <c r="K258" s="115"/>
      <c r="L258" s="115"/>
      <c r="M258" s="99"/>
      <c r="N258" s="108"/>
      <c r="O258" s="100"/>
      <c r="P258" s="100"/>
      <c r="Q258" s="99"/>
      <c r="R258" s="99"/>
      <c r="S258" s="99"/>
      <c r="T258" s="99"/>
      <c r="U258" s="99"/>
      <c r="V258" s="99"/>
      <c r="W258" s="102"/>
      <c r="X258" s="102"/>
      <c r="Y258" s="102"/>
      <c r="Z258" s="105"/>
      <c r="AA258" s="102"/>
      <c r="AB258" s="102"/>
      <c r="AC258" s="102"/>
      <c r="AD258" s="102"/>
    </row>
    <row r="259" spans="1:30" ht="15" customHeight="1" x14ac:dyDescent="0.25">
      <c r="A259" s="120"/>
      <c r="B259" s="99"/>
      <c r="C259" s="99"/>
      <c r="D259" s="6"/>
      <c r="E259" s="99"/>
      <c r="F259" s="99"/>
      <c r="G259" s="99"/>
      <c r="H259" s="99"/>
      <c r="I259" s="99"/>
      <c r="J259" s="99"/>
      <c r="K259" s="115"/>
      <c r="L259" s="115"/>
      <c r="M259" s="99"/>
      <c r="N259" s="108"/>
      <c r="O259" s="100"/>
      <c r="P259" s="100"/>
      <c r="Q259" s="99"/>
      <c r="R259" s="99"/>
      <c r="S259" s="99"/>
      <c r="T259" s="99"/>
      <c r="U259" s="99"/>
      <c r="V259" s="102"/>
      <c r="W259" s="102"/>
      <c r="X259" s="102"/>
      <c r="Y259" s="102"/>
      <c r="Z259" s="105"/>
      <c r="AA259" s="102"/>
      <c r="AB259" s="102"/>
      <c r="AC259" s="102"/>
      <c r="AD259" s="102"/>
    </row>
    <row r="260" spans="1:30" ht="15" customHeight="1" x14ac:dyDescent="0.25">
      <c r="A260" s="120"/>
      <c r="B260" s="99"/>
      <c r="C260" s="99"/>
      <c r="D260" s="6"/>
      <c r="E260" s="99"/>
      <c r="F260" s="99"/>
      <c r="G260" s="99"/>
      <c r="H260" s="99"/>
      <c r="I260" s="99"/>
      <c r="J260" s="99"/>
      <c r="K260" s="115"/>
      <c r="L260" s="115"/>
      <c r="M260" s="99"/>
      <c r="N260" s="108"/>
      <c r="O260" s="100"/>
      <c r="P260" s="100"/>
      <c r="Q260" s="99"/>
      <c r="R260" s="99"/>
      <c r="S260" s="99"/>
      <c r="T260" s="99"/>
      <c r="U260" s="99"/>
      <c r="V260" s="102"/>
      <c r="W260" s="102"/>
      <c r="X260" s="102"/>
      <c r="Y260" s="102"/>
      <c r="Z260" s="105"/>
      <c r="AA260" s="102"/>
      <c r="AB260" s="102"/>
      <c r="AC260" s="102"/>
      <c r="AD260" s="102"/>
    </row>
    <row r="261" spans="1:30" ht="15" customHeight="1" x14ac:dyDescent="0.25">
      <c r="A261" s="120"/>
      <c r="B261" s="99"/>
      <c r="C261" s="99"/>
      <c r="D261" s="6"/>
      <c r="E261" s="99"/>
      <c r="F261" s="99"/>
      <c r="G261" s="99"/>
      <c r="H261" s="99"/>
      <c r="I261" s="99"/>
      <c r="J261" s="99"/>
      <c r="K261" s="115"/>
      <c r="L261" s="115"/>
      <c r="M261" s="99"/>
      <c r="N261" s="108"/>
      <c r="O261" s="100"/>
      <c r="P261" s="100"/>
      <c r="Q261" s="99"/>
      <c r="R261" s="99"/>
      <c r="S261" s="99"/>
      <c r="T261" s="99"/>
      <c r="U261" s="99"/>
      <c r="V261" s="102"/>
      <c r="W261" s="102"/>
      <c r="X261" s="102"/>
      <c r="Y261" s="102"/>
      <c r="Z261" s="105"/>
      <c r="AA261" s="102"/>
      <c r="AB261" s="102"/>
      <c r="AC261" s="102"/>
      <c r="AD261" s="102"/>
    </row>
    <row r="262" spans="1:30" ht="15" customHeight="1" x14ac:dyDescent="0.25">
      <c r="A262" s="120"/>
      <c r="B262" s="99"/>
      <c r="C262" s="99"/>
      <c r="D262" s="6"/>
      <c r="E262" s="99"/>
      <c r="F262" s="99"/>
      <c r="G262" s="99"/>
      <c r="H262" s="99"/>
      <c r="I262" s="99"/>
      <c r="J262" s="99"/>
      <c r="K262" s="115"/>
      <c r="L262" s="115"/>
      <c r="M262" s="99"/>
      <c r="N262" s="108"/>
      <c r="O262" s="100"/>
      <c r="P262" s="100"/>
      <c r="Q262" s="99"/>
      <c r="R262" s="99"/>
      <c r="S262" s="99"/>
      <c r="T262" s="99"/>
      <c r="U262" s="99"/>
      <c r="V262" s="102"/>
      <c r="W262" s="102"/>
      <c r="X262" s="102"/>
      <c r="Y262" s="102"/>
      <c r="Z262" s="105"/>
      <c r="AA262" s="102"/>
      <c r="AB262" s="102"/>
      <c r="AC262" s="102"/>
      <c r="AD262" s="102"/>
    </row>
    <row r="263" spans="1:30" ht="15" customHeight="1" x14ac:dyDescent="0.25">
      <c r="A263" s="120"/>
      <c r="B263" s="99"/>
      <c r="C263" s="99"/>
      <c r="D263" s="6"/>
      <c r="E263" s="99"/>
      <c r="F263" s="99"/>
      <c r="G263" s="99"/>
      <c r="H263" s="99"/>
      <c r="I263" s="99"/>
      <c r="J263" s="99"/>
      <c r="K263" s="115"/>
      <c r="L263" s="115"/>
      <c r="M263" s="99"/>
      <c r="N263" s="108"/>
      <c r="O263" s="100"/>
      <c r="P263" s="100"/>
      <c r="Q263" s="99"/>
      <c r="R263" s="99"/>
      <c r="S263" s="99"/>
      <c r="T263" s="99"/>
      <c r="U263" s="99"/>
      <c r="V263" s="102"/>
      <c r="W263" s="102"/>
      <c r="X263" s="102"/>
      <c r="Y263" s="102"/>
    </row>
    <row r="264" spans="1:30" ht="15" customHeight="1" x14ac:dyDescent="0.25">
      <c r="A264" s="120"/>
      <c r="B264" s="99"/>
      <c r="C264" s="99"/>
      <c r="D264" s="6"/>
      <c r="E264" s="99"/>
      <c r="F264" s="99"/>
      <c r="G264" s="99"/>
      <c r="H264" s="99"/>
      <c r="I264" s="99"/>
      <c r="J264" s="99"/>
      <c r="K264" s="115"/>
      <c r="L264" s="115"/>
      <c r="M264" s="99"/>
      <c r="N264" s="108"/>
      <c r="O264" s="100"/>
      <c r="P264" s="100"/>
      <c r="Q264" s="99"/>
      <c r="R264" s="99"/>
      <c r="S264" s="99"/>
      <c r="T264" s="99"/>
      <c r="U264" s="99"/>
      <c r="V264" s="102"/>
      <c r="W264" s="102"/>
      <c r="X264" s="102"/>
      <c r="Y264" s="102"/>
    </row>
    <row r="265" spans="1:30" ht="15" customHeight="1" x14ac:dyDescent="0.25">
      <c r="A265" s="120"/>
      <c r="B265" s="99"/>
      <c r="C265" s="99"/>
      <c r="D265" s="6"/>
      <c r="E265" s="99"/>
      <c r="F265" s="99"/>
      <c r="G265" s="99"/>
      <c r="H265" s="99"/>
      <c r="I265" s="99"/>
      <c r="J265" s="99"/>
      <c r="K265" s="115"/>
      <c r="L265" s="115"/>
      <c r="M265" s="99"/>
      <c r="N265" s="108"/>
      <c r="O265" s="100"/>
      <c r="P265" s="100"/>
      <c r="Q265" s="99"/>
      <c r="R265" s="99"/>
      <c r="S265" s="99"/>
      <c r="T265" s="99"/>
      <c r="U265" s="99"/>
      <c r="V265" s="102"/>
      <c r="W265" s="102"/>
      <c r="X265" s="102"/>
      <c r="Y265" s="102"/>
    </row>
    <row r="266" spans="1:30" ht="15" customHeight="1" x14ac:dyDescent="0.25">
      <c r="A266" s="120"/>
      <c r="B266" s="99"/>
      <c r="C266" s="99"/>
      <c r="D266" s="6"/>
      <c r="E266" s="99"/>
      <c r="F266" s="99"/>
      <c r="G266" s="99"/>
      <c r="H266" s="99"/>
      <c r="I266" s="99"/>
      <c r="J266" s="99"/>
      <c r="K266" s="115"/>
      <c r="L266" s="115"/>
      <c r="M266" s="99"/>
      <c r="N266" s="108"/>
      <c r="O266" s="100"/>
      <c r="P266" s="100"/>
      <c r="Q266" s="99"/>
      <c r="R266" s="99"/>
      <c r="S266" s="99"/>
      <c r="T266" s="99"/>
      <c r="U266" s="99"/>
      <c r="V266" s="102"/>
      <c r="W266" s="102"/>
      <c r="X266" s="102"/>
      <c r="Y266" s="102"/>
    </row>
    <row r="267" spans="1:30" ht="15" customHeight="1" x14ac:dyDescent="0.25">
      <c r="A267" s="120"/>
      <c r="B267" s="99"/>
      <c r="C267" s="99"/>
      <c r="D267" s="6"/>
      <c r="E267" s="99"/>
      <c r="F267" s="99"/>
      <c r="G267" s="99"/>
      <c r="H267" s="99"/>
      <c r="I267" s="99"/>
      <c r="J267" s="99"/>
      <c r="K267" s="115"/>
      <c r="L267" s="115"/>
      <c r="M267" s="99"/>
      <c r="N267" s="108"/>
      <c r="O267" s="100"/>
      <c r="P267" s="100"/>
      <c r="Q267" s="99"/>
      <c r="R267" s="99"/>
      <c r="S267" s="99"/>
      <c r="T267" s="99"/>
      <c r="U267" s="99"/>
      <c r="V267" s="102"/>
      <c r="W267" s="102"/>
      <c r="X267" s="102"/>
      <c r="Y267" s="102"/>
    </row>
    <row r="268" spans="1:30" ht="15" customHeight="1" x14ac:dyDescent="0.25">
      <c r="A268" s="120"/>
      <c r="B268" s="99"/>
      <c r="C268" s="99"/>
      <c r="D268" s="6"/>
      <c r="E268" s="99"/>
      <c r="F268" s="99"/>
      <c r="G268" s="99"/>
      <c r="H268" s="99"/>
      <c r="I268" s="99"/>
      <c r="J268" s="99"/>
      <c r="K268" s="115"/>
      <c r="L268" s="115"/>
      <c r="M268" s="99"/>
      <c r="N268" s="108"/>
      <c r="O268" s="100"/>
      <c r="P268" s="100"/>
      <c r="Q268" s="99"/>
      <c r="R268" s="99"/>
      <c r="S268" s="99"/>
      <c r="T268" s="99"/>
      <c r="U268" s="99"/>
      <c r="V268" s="102"/>
      <c r="W268" s="102"/>
      <c r="X268" s="102"/>
      <c r="Y268" s="102"/>
    </row>
    <row r="269" spans="1:30" ht="15" customHeight="1" x14ac:dyDescent="0.25">
      <c r="A269" s="120"/>
      <c r="B269" s="99"/>
      <c r="C269" s="99"/>
      <c r="D269" s="6"/>
      <c r="E269" s="99"/>
      <c r="F269" s="99"/>
      <c r="G269" s="99"/>
      <c r="H269" s="99"/>
      <c r="I269" s="99"/>
      <c r="J269" s="99"/>
      <c r="K269" s="115"/>
      <c r="L269" s="115"/>
      <c r="M269" s="99"/>
      <c r="N269" s="108"/>
      <c r="O269" s="100"/>
      <c r="P269" s="100"/>
      <c r="Q269" s="99"/>
      <c r="R269" s="99"/>
      <c r="S269" s="99"/>
      <c r="T269" s="99"/>
      <c r="U269" s="99"/>
      <c r="V269" s="102"/>
      <c r="W269" s="102"/>
      <c r="X269" s="102"/>
      <c r="Y269" s="102"/>
    </row>
    <row r="270" spans="1:30" ht="15" customHeight="1" x14ac:dyDescent="0.25">
      <c r="A270" s="120"/>
      <c r="B270" s="99"/>
      <c r="C270" s="99"/>
      <c r="D270" s="6"/>
      <c r="E270" s="99"/>
      <c r="F270" s="99"/>
      <c r="G270" s="99"/>
      <c r="H270" s="99"/>
      <c r="I270" s="99"/>
      <c r="J270" s="99"/>
      <c r="K270" s="115"/>
      <c r="L270" s="115"/>
      <c r="M270" s="99"/>
      <c r="N270" s="108"/>
      <c r="O270" s="100"/>
      <c r="P270" s="100"/>
      <c r="Q270" s="99"/>
      <c r="R270" s="99"/>
      <c r="S270" s="99"/>
      <c r="T270" s="99"/>
      <c r="U270" s="99"/>
      <c r="V270" s="102"/>
      <c r="W270" s="102"/>
      <c r="X270" s="102"/>
      <c r="Y270" s="102"/>
    </row>
    <row r="271" spans="1:30" ht="15" customHeight="1" x14ac:dyDescent="0.25">
      <c r="A271" s="120"/>
      <c r="B271" s="99"/>
      <c r="C271" s="99"/>
      <c r="D271" s="6"/>
      <c r="E271" s="99"/>
      <c r="F271" s="99"/>
      <c r="G271" s="99"/>
      <c r="H271" s="99"/>
      <c r="I271" s="99"/>
      <c r="J271" s="99"/>
      <c r="K271" s="115"/>
      <c r="L271" s="115"/>
      <c r="M271" s="99"/>
      <c r="N271" s="108"/>
      <c r="O271" s="100"/>
      <c r="P271" s="100"/>
      <c r="Q271" s="99"/>
      <c r="R271" s="99"/>
      <c r="S271" s="99"/>
      <c r="T271" s="99"/>
      <c r="U271" s="99"/>
      <c r="V271" s="102"/>
      <c r="W271" s="102"/>
      <c r="X271" s="102"/>
      <c r="Y271" s="102"/>
    </row>
    <row r="272" spans="1:30" ht="15" customHeight="1" x14ac:dyDescent="0.25">
      <c r="A272" s="120"/>
      <c r="B272" s="99"/>
      <c r="C272" s="99"/>
      <c r="D272" s="6"/>
      <c r="E272" s="99"/>
      <c r="F272" s="99"/>
      <c r="G272" s="99"/>
      <c r="H272" s="99"/>
      <c r="I272" s="99"/>
      <c r="J272" s="99"/>
      <c r="K272" s="115"/>
      <c r="L272" s="115"/>
      <c r="M272" s="99"/>
      <c r="N272" s="108"/>
      <c r="O272" s="100"/>
      <c r="P272" s="100"/>
      <c r="Q272" s="99"/>
      <c r="R272" s="99"/>
      <c r="S272" s="99"/>
      <c r="T272" s="99"/>
      <c r="U272" s="99"/>
      <c r="V272" s="102"/>
      <c r="W272" s="102"/>
      <c r="X272" s="102"/>
      <c r="Y272" s="102"/>
    </row>
    <row r="273" spans="1:25" ht="15" customHeight="1" x14ac:dyDescent="0.25">
      <c r="A273" s="120"/>
      <c r="B273" s="99"/>
      <c r="C273" s="99"/>
      <c r="D273" s="2"/>
      <c r="E273" s="99"/>
      <c r="F273" s="99"/>
      <c r="G273" s="99"/>
      <c r="H273" s="99"/>
      <c r="I273" s="99"/>
      <c r="J273" s="99"/>
      <c r="K273" s="115"/>
      <c r="L273" s="115"/>
      <c r="M273" s="99"/>
      <c r="N273" s="108"/>
      <c r="O273" s="100"/>
      <c r="P273" s="100"/>
      <c r="Q273" s="99"/>
      <c r="R273" s="99"/>
      <c r="S273" s="99"/>
      <c r="T273" s="99"/>
      <c r="U273" s="99"/>
      <c r="V273" s="102"/>
      <c r="W273" s="102"/>
      <c r="X273" s="102"/>
      <c r="Y273" s="102"/>
    </row>
    <row r="274" spans="1:25" ht="15" customHeight="1" x14ac:dyDescent="0.25">
      <c r="A274" s="120"/>
      <c r="B274" s="99"/>
      <c r="C274" s="99"/>
      <c r="D274" s="2"/>
      <c r="E274" s="99"/>
      <c r="F274" s="99"/>
      <c r="G274" s="99"/>
      <c r="H274" s="99"/>
      <c r="I274" s="99"/>
      <c r="J274" s="99"/>
      <c r="K274" s="115"/>
      <c r="L274" s="115"/>
      <c r="M274" s="99"/>
      <c r="N274" s="108"/>
      <c r="O274" s="100"/>
      <c r="P274" s="100"/>
      <c r="Q274" s="99"/>
      <c r="R274" s="99"/>
      <c r="S274" s="99"/>
      <c r="T274" s="99"/>
      <c r="U274" s="99"/>
      <c r="V274" s="102"/>
      <c r="W274" s="102"/>
      <c r="X274" s="102"/>
      <c r="Y274" s="102"/>
    </row>
    <row r="275" spans="1:25" ht="15" customHeight="1" x14ac:dyDescent="0.25">
      <c r="A275" s="120"/>
      <c r="B275" s="99"/>
      <c r="C275" s="99"/>
      <c r="D275" s="2"/>
      <c r="E275" s="99"/>
      <c r="F275" s="99"/>
      <c r="G275" s="99"/>
      <c r="H275" s="99"/>
      <c r="I275" s="99"/>
      <c r="J275" s="99"/>
      <c r="K275" s="115"/>
      <c r="L275" s="115"/>
      <c r="M275" s="99"/>
      <c r="N275" s="108"/>
      <c r="O275" s="100"/>
      <c r="P275" s="100"/>
      <c r="Q275" s="99"/>
      <c r="R275" s="99"/>
      <c r="S275" s="99"/>
      <c r="T275" s="99"/>
      <c r="U275" s="99"/>
      <c r="V275" s="102"/>
      <c r="W275" s="102"/>
      <c r="X275" s="102"/>
      <c r="Y275" s="102"/>
    </row>
    <row r="276" spans="1:25" ht="15" customHeight="1" x14ac:dyDescent="0.25">
      <c r="A276" s="120"/>
      <c r="B276" s="99"/>
      <c r="C276" s="99"/>
      <c r="D276" s="2"/>
      <c r="E276" s="99"/>
      <c r="F276" s="99"/>
      <c r="G276" s="99"/>
      <c r="H276" s="99"/>
      <c r="I276" s="99"/>
      <c r="J276" s="99"/>
      <c r="K276" s="115"/>
      <c r="L276" s="115"/>
      <c r="M276" s="99"/>
      <c r="N276" s="108"/>
      <c r="O276" s="100"/>
      <c r="P276" s="100"/>
      <c r="Q276" s="99"/>
      <c r="R276" s="99"/>
      <c r="S276" s="99"/>
      <c r="T276" s="99"/>
      <c r="U276" s="99"/>
      <c r="V276" s="102"/>
      <c r="W276" s="102"/>
      <c r="X276" s="102"/>
      <c r="Y276" s="102"/>
    </row>
    <row r="277" spans="1:25" ht="15" customHeight="1" x14ac:dyDescent="0.25">
      <c r="A277" s="120"/>
      <c r="B277" s="99"/>
      <c r="C277" s="99"/>
      <c r="D277" s="2"/>
      <c r="E277" s="99"/>
      <c r="F277" s="99"/>
      <c r="G277" s="99"/>
      <c r="H277" s="99"/>
      <c r="I277" s="99"/>
      <c r="J277" s="99"/>
      <c r="K277" s="115"/>
      <c r="L277" s="115"/>
      <c r="M277" s="99"/>
      <c r="N277" s="108"/>
      <c r="O277" s="100"/>
      <c r="P277" s="100"/>
      <c r="Q277" s="99"/>
      <c r="R277" s="99"/>
      <c r="S277" s="99"/>
      <c r="T277" s="99"/>
      <c r="U277" s="99"/>
      <c r="V277" s="102"/>
      <c r="W277" s="102"/>
      <c r="X277" s="102"/>
      <c r="Y277" s="102"/>
    </row>
    <row r="278" spans="1:25" ht="15" customHeight="1" x14ac:dyDescent="0.25">
      <c r="A278" s="120"/>
      <c r="B278" s="99"/>
      <c r="C278" s="99"/>
      <c r="D278" s="2"/>
      <c r="E278" s="99"/>
      <c r="F278" s="99"/>
      <c r="G278" s="99"/>
      <c r="H278" s="99"/>
      <c r="I278" s="99"/>
      <c r="J278" s="99"/>
      <c r="K278" s="115"/>
      <c r="L278" s="115"/>
      <c r="M278" s="99"/>
      <c r="N278" s="108"/>
      <c r="O278" s="100"/>
      <c r="P278" s="100"/>
      <c r="Q278" s="99"/>
      <c r="R278" s="99"/>
      <c r="S278" s="99"/>
      <c r="T278" s="99"/>
      <c r="U278" s="99"/>
      <c r="V278" s="102"/>
      <c r="W278" s="102"/>
      <c r="X278" s="102"/>
      <c r="Y278" s="102"/>
    </row>
    <row r="279" spans="1:25" ht="15" customHeight="1" x14ac:dyDescent="0.25">
      <c r="A279" s="120"/>
      <c r="B279" s="99"/>
      <c r="C279" s="99"/>
      <c r="D279" s="2"/>
      <c r="E279" s="99"/>
      <c r="F279" s="99"/>
      <c r="G279" s="99"/>
      <c r="H279" s="99"/>
      <c r="I279" s="99"/>
      <c r="J279" s="99"/>
      <c r="K279" s="115"/>
      <c r="L279" s="115"/>
      <c r="M279" s="99"/>
      <c r="N279" s="108"/>
      <c r="O279" s="100"/>
      <c r="P279" s="100"/>
      <c r="Q279" s="99"/>
      <c r="R279" s="99"/>
      <c r="S279" s="99"/>
      <c r="T279" s="99"/>
      <c r="U279" s="99"/>
      <c r="V279" s="102"/>
      <c r="W279" s="102"/>
      <c r="X279" s="102"/>
      <c r="Y279" s="102"/>
    </row>
    <row r="280" spans="1:25" ht="15" customHeight="1" x14ac:dyDescent="0.25">
      <c r="A280" s="120"/>
      <c r="B280" s="99"/>
      <c r="C280" s="99"/>
      <c r="D280" s="2"/>
      <c r="E280" s="99"/>
      <c r="F280" s="99"/>
      <c r="G280" s="99"/>
      <c r="H280" s="99"/>
      <c r="I280" s="99"/>
      <c r="J280" s="99"/>
      <c r="K280" s="115"/>
      <c r="L280" s="115"/>
      <c r="M280" s="99"/>
      <c r="N280" s="108"/>
      <c r="O280" s="100"/>
      <c r="P280" s="100"/>
      <c r="Q280" s="99"/>
      <c r="R280" s="99"/>
      <c r="S280" s="99"/>
      <c r="T280" s="99"/>
      <c r="U280" s="99"/>
      <c r="V280" s="102"/>
      <c r="W280" s="102"/>
      <c r="X280" s="102"/>
      <c r="Y280" s="102"/>
    </row>
    <row r="281" spans="1:25" ht="15" customHeight="1" x14ac:dyDescent="0.25">
      <c r="A281" s="120"/>
      <c r="B281" s="99"/>
      <c r="C281" s="99"/>
      <c r="D281" s="2"/>
      <c r="E281" s="99"/>
      <c r="F281" s="99"/>
      <c r="G281" s="99"/>
      <c r="H281" s="99"/>
      <c r="I281" s="99"/>
      <c r="J281" s="99"/>
      <c r="K281" s="115"/>
      <c r="L281" s="115"/>
      <c r="M281" s="99"/>
      <c r="N281" s="108"/>
      <c r="O281" s="100"/>
      <c r="P281" s="100"/>
      <c r="Q281" s="99"/>
      <c r="R281" s="99"/>
      <c r="S281" s="99"/>
      <c r="T281" s="99"/>
      <c r="U281" s="99"/>
      <c r="V281" s="102"/>
      <c r="W281" s="102"/>
      <c r="X281" s="102"/>
      <c r="Y281" s="102"/>
    </row>
    <row r="282" spans="1:25" ht="15" customHeight="1" x14ac:dyDescent="0.25">
      <c r="A282" s="120"/>
      <c r="B282" s="99"/>
      <c r="C282" s="99"/>
      <c r="D282" s="2"/>
      <c r="E282" s="99"/>
      <c r="F282" s="99"/>
      <c r="G282" s="99"/>
      <c r="H282" s="99"/>
      <c r="I282" s="99"/>
      <c r="J282" s="99"/>
      <c r="K282" s="115"/>
      <c r="L282" s="115"/>
      <c r="M282" s="99"/>
      <c r="N282" s="108"/>
      <c r="O282" s="100"/>
      <c r="P282" s="100"/>
      <c r="Q282" s="99"/>
      <c r="R282" s="99"/>
      <c r="S282" s="99"/>
      <c r="T282" s="99"/>
      <c r="U282" s="99"/>
      <c r="V282" s="102"/>
      <c r="W282" s="102"/>
      <c r="X282" s="102"/>
      <c r="Y282" s="102"/>
    </row>
    <row r="283" spans="1:25" ht="15" customHeight="1" x14ac:dyDescent="0.25">
      <c r="A283" s="120"/>
      <c r="B283" s="99"/>
      <c r="C283" s="99"/>
      <c r="D283" s="2"/>
      <c r="E283" s="99"/>
      <c r="F283" s="99"/>
      <c r="G283" s="99"/>
      <c r="H283" s="99"/>
      <c r="I283" s="99"/>
      <c r="J283" s="99"/>
      <c r="K283" s="115"/>
      <c r="L283" s="115"/>
      <c r="M283" s="99"/>
      <c r="N283" s="108"/>
      <c r="O283" s="100"/>
      <c r="P283" s="100"/>
      <c r="Q283" s="99"/>
      <c r="R283" s="99"/>
      <c r="S283" s="99"/>
      <c r="T283" s="99"/>
      <c r="U283" s="99"/>
      <c r="V283" s="102"/>
      <c r="W283" s="102"/>
      <c r="X283" s="102"/>
      <c r="Y283" s="102"/>
    </row>
    <row r="284" spans="1:25" ht="15" customHeight="1" x14ac:dyDescent="0.25">
      <c r="A284" s="120"/>
      <c r="B284" s="99"/>
      <c r="C284" s="99"/>
      <c r="D284" s="2"/>
      <c r="E284" s="99"/>
      <c r="F284" s="99"/>
      <c r="G284" s="99"/>
      <c r="H284" s="99"/>
      <c r="I284" s="99"/>
      <c r="J284" s="99"/>
      <c r="K284" s="115"/>
      <c r="L284" s="115"/>
      <c r="M284" s="99"/>
      <c r="N284" s="108"/>
      <c r="O284" s="100"/>
      <c r="P284" s="100"/>
      <c r="Q284" s="99"/>
      <c r="R284" s="99"/>
      <c r="S284" s="99"/>
      <c r="T284" s="99"/>
      <c r="U284" s="99"/>
      <c r="V284" s="102"/>
      <c r="W284" s="102"/>
      <c r="X284" s="102"/>
      <c r="Y284" s="102"/>
    </row>
    <row r="285" spans="1:25" ht="15" customHeight="1" x14ac:dyDescent="0.25">
      <c r="A285" s="120"/>
      <c r="B285" s="99"/>
      <c r="C285" s="99"/>
      <c r="D285" s="2"/>
      <c r="E285" s="99"/>
      <c r="F285" s="99"/>
      <c r="G285" s="99"/>
      <c r="H285" s="99"/>
      <c r="I285" s="99"/>
      <c r="J285" s="99"/>
      <c r="K285" s="115"/>
      <c r="L285" s="115"/>
      <c r="M285" s="99"/>
      <c r="N285" s="108"/>
      <c r="O285" s="100"/>
      <c r="P285" s="100"/>
      <c r="Q285" s="99"/>
      <c r="R285" s="99"/>
      <c r="S285" s="99"/>
      <c r="T285" s="99"/>
      <c r="U285" s="99"/>
      <c r="V285" s="102"/>
      <c r="W285" s="102"/>
      <c r="X285" s="102"/>
      <c r="Y285" s="102"/>
    </row>
    <row r="286" spans="1:25" ht="15" customHeight="1" x14ac:dyDescent="0.25">
      <c r="A286" s="120"/>
      <c r="B286" s="99"/>
      <c r="C286" s="99"/>
      <c r="D286" s="2"/>
      <c r="E286" s="99"/>
      <c r="F286" s="99"/>
      <c r="G286" s="99"/>
      <c r="H286" s="99"/>
      <c r="I286" s="99"/>
      <c r="J286" s="99"/>
      <c r="K286" s="115"/>
      <c r="L286" s="115"/>
      <c r="M286" s="99"/>
      <c r="N286" s="108"/>
      <c r="O286" s="100"/>
      <c r="P286" s="100"/>
      <c r="Q286" s="99"/>
      <c r="R286" s="99"/>
      <c r="S286" s="99"/>
      <c r="T286" s="99"/>
      <c r="U286" s="99"/>
      <c r="V286" s="102"/>
    </row>
    <row r="287" spans="1:25" ht="15" customHeight="1" x14ac:dyDescent="0.25">
      <c r="A287" s="120"/>
      <c r="B287" s="99"/>
      <c r="C287" s="99"/>
      <c r="D287" s="2"/>
      <c r="E287" s="99"/>
      <c r="F287" s="99"/>
      <c r="G287" s="99"/>
      <c r="H287" s="99"/>
      <c r="I287" s="99"/>
      <c r="J287" s="99"/>
      <c r="K287" s="115"/>
      <c r="L287" s="115"/>
      <c r="M287" s="99"/>
      <c r="N287" s="108"/>
      <c r="O287" s="100"/>
      <c r="P287" s="100"/>
      <c r="Q287" s="99"/>
      <c r="R287" s="99"/>
      <c r="S287" s="99"/>
      <c r="T287" s="99"/>
      <c r="U287" s="131"/>
    </row>
    <row r="288" spans="1:25" ht="15" customHeight="1" x14ac:dyDescent="0.25">
      <c r="A288" s="120"/>
      <c r="B288" s="99"/>
      <c r="C288" s="99"/>
      <c r="D288" s="2"/>
      <c r="E288" s="99"/>
      <c r="F288" s="99"/>
      <c r="G288" s="99"/>
      <c r="H288" s="99"/>
      <c r="I288" s="99"/>
      <c r="J288" s="99"/>
      <c r="K288" s="115"/>
      <c r="L288" s="115"/>
      <c r="M288" s="99"/>
      <c r="N288" s="108"/>
      <c r="O288" s="100"/>
      <c r="P288" s="100"/>
      <c r="Q288" s="99"/>
      <c r="R288" s="99"/>
      <c r="S288" s="99"/>
      <c r="T288" s="99"/>
      <c r="U288" s="131"/>
    </row>
    <row r="289" spans="1:21" ht="15" customHeight="1" x14ac:dyDescent="0.25">
      <c r="A289" s="120"/>
      <c r="B289" s="99"/>
      <c r="C289" s="99"/>
      <c r="D289" s="2"/>
      <c r="E289" s="99"/>
      <c r="F289" s="99"/>
      <c r="G289" s="99"/>
      <c r="H289" s="99"/>
      <c r="I289" s="99"/>
      <c r="J289" s="99"/>
      <c r="K289" s="115"/>
      <c r="L289" s="115"/>
      <c r="M289" s="99"/>
      <c r="N289" s="108"/>
      <c r="O289" s="100"/>
      <c r="P289" s="100"/>
      <c r="Q289" s="99"/>
      <c r="R289" s="99"/>
      <c r="S289" s="99"/>
      <c r="T289" s="99"/>
      <c r="U289" s="131"/>
    </row>
    <row r="290" spans="1:21" ht="15" customHeight="1" x14ac:dyDescent="0.25">
      <c r="A290" s="120"/>
      <c r="B290" s="99"/>
      <c r="C290" s="99"/>
      <c r="D290" s="2"/>
      <c r="E290" s="99"/>
      <c r="F290" s="99"/>
      <c r="G290" s="99"/>
      <c r="H290" s="99"/>
      <c r="I290" s="99"/>
      <c r="J290" s="99"/>
      <c r="K290" s="115"/>
      <c r="L290" s="115"/>
      <c r="M290" s="99"/>
      <c r="N290" s="108"/>
      <c r="O290" s="100"/>
      <c r="P290" s="100"/>
      <c r="Q290" s="99"/>
      <c r="R290" s="99"/>
      <c r="S290" s="99"/>
      <c r="T290" s="99"/>
      <c r="U290" s="131"/>
    </row>
    <row r="291" spans="1:21" ht="15" customHeight="1" x14ac:dyDescent="0.25">
      <c r="A291" s="120"/>
      <c r="B291" s="99"/>
      <c r="C291" s="99"/>
      <c r="D291" s="2"/>
      <c r="E291" s="99"/>
      <c r="F291" s="99"/>
      <c r="G291" s="99"/>
      <c r="H291" s="99"/>
      <c r="I291" s="99"/>
      <c r="J291" s="99"/>
      <c r="K291" s="115"/>
      <c r="L291" s="115"/>
      <c r="M291" s="99"/>
      <c r="N291" s="108"/>
      <c r="O291" s="100"/>
      <c r="P291" s="100"/>
      <c r="Q291" s="99"/>
      <c r="R291" s="99"/>
      <c r="S291" s="99"/>
      <c r="T291" s="99"/>
      <c r="U291" s="131"/>
    </row>
    <row r="292" spans="1:21" ht="15" customHeight="1" x14ac:dyDescent="0.25">
      <c r="A292" s="120"/>
      <c r="B292" s="99"/>
      <c r="C292" s="99"/>
      <c r="D292" s="2"/>
      <c r="E292" s="99"/>
      <c r="F292" s="99"/>
      <c r="G292" s="99"/>
      <c r="H292" s="99"/>
      <c r="I292" s="99"/>
      <c r="J292" s="99"/>
      <c r="K292" s="115"/>
      <c r="L292" s="115"/>
      <c r="M292" s="99"/>
      <c r="N292" s="108"/>
      <c r="O292" s="100"/>
      <c r="P292" s="100"/>
      <c r="Q292" s="99"/>
      <c r="R292" s="99"/>
      <c r="S292" s="99"/>
      <c r="T292" s="99"/>
      <c r="U292" s="131"/>
    </row>
    <row r="293" spans="1:21" ht="15" customHeight="1" x14ac:dyDescent="0.25">
      <c r="A293" s="120"/>
      <c r="B293" s="99"/>
      <c r="C293" s="99"/>
      <c r="D293" s="2"/>
      <c r="E293" s="99"/>
      <c r="F293" s="99"/>
      <c r="G293" s="99"/>
      <c r="H293" s="99"/>
      <c r="I293" s="99"/>
      <c r="J293" s="99"/>
      <c r="K293" s="115"/>
      <c r="L293" s="115"/>
      <c r="M293" s="99"/>
      <c r="N293" s="108"/>
      <c r="O293" s="100"/>
      <c r="P293" s="100"/>
      <c r="Q293" s="99"/>
      <c r="R293" s="99"/>
      <c r="S293" s="99"/>
    </row>
    <row r="294" spans="1:21" ht="15" customHeight="1" x14ac:dyDescent="0.25">
      <c r="A294" s="120"/>
      <c r="B294" s="99"/>
      <c r="C294" s="99"/>
      <c r="D294" s="2"/>
      <c r="E294" s="99"/>
      <c r="F294" s="99"/>
      <c r="G294" s="99"/>
      <c r="H294" s="99"/>
      <c r="I294" s="99"/>
      <c r="J294" s="99"/>
      <c r="K294" s="115"/>
      <c r="L294" s="115"/>
      <c r="M294" s="99"/>
      <c r="N294" s="108"/>
      <c r="O294" s="100"/>
      <c r="P294" s="100"/>
      <c r="Q294" s="99"/>
      <c r="R294" s="99"/>
      <c r="S294" s="99"/>
    </row>
    <row r="295" spans="1:21" ht="15" customHeight="1" x14ac:dyDescent="0.25">
      <c r="A295" s="120"/>
      <c r="B295" s="99"/>
      <c r="C295" s="99"/>
      <c r="D295" s="2"/>
      <c r="E295" s="99"/>
      <c r="F295" s="99"/>
      <c r="G295" s="99"/>
      <c r="H295" s="99"/>
      <c r="I295" s="99"/>
      <c r="J295" s="99"/>
      <c r="K295" s="115"/>
      <c r="L295" s="115"/>
      <c r="M295" s="99"/>
      <c r="N295" s="108"/>
      <c r="O295" s="100"/>
      <c r="P295" s="100"/>
      <c r="Q295" s="99"/>
      <c r="R295" s="99"/>
      <c r="S295" s="99"/>
      <c r="T295" s="158"/>
    </row>
    <row r="296" spans="1:21" ht="15" customHeight="1" x14ac:dyDescent="0.25">
      <c r="A296" s="120"/>
      <c r="B296" s="99"/>
      <c r="C296" s="99"/>
      <c r="D296" s="2"/>
      <c r="E296" s="99"/>
      <c r="F296" s="99"/>
      <c r="G296" s="99"/>
      <c r="H296" s="99"/>
      <c r="I296" s="99"/>
      <c r="J296" s="99"/>
      <c r="K296" s="115"/>
      <c r="L296" s="115"/>
      <c r="M296" s="99"/>
      <c r="N296" s="108"/>
      <c r="O296" s="100"/>
      <c r="P296" s="100"/>
      <c r="Q296" s="99"/>
      <c r="R296" s="99"/>
      <c r="S296" s="99"/>
    </row>
    <row r="297" spans="1:21" ht="15" customHeight="1" x14ac:dyDescent="0.25">
      <c r="A297" s="120"/>
      <c r="B297" s="99"/>
      <c r="C297" s="99"/>
      <c r="D297" s="2"/>
      <c r="E297" s="99"/>
      <c r="F297" s="99"/>
      <c r="G297" s="99"/>
      <c r="H297" s="99"/>
      <c r="I297" s="99"/>
      <c r="J297" s="99"/>
      <c r="K297" s="115"/>
      <c r="L297" s="115"/>
      <c r="M297" s="99"/>
      <c r="N297" s="108"/>
      <c r="O297" s="100"/>
      <c r="P297" s="100"/>
      <c r="Q297" s="99"/>
      <c r="R297" s="99"/>
      <c r="S297" s="99"/>
    </row>
    <row r="298" spans="1:21" ht="15" customHeight="1" x14ac:dyDescent="0.25">
      <c r="A298" s="120"/>
      <c r="B298" s="99"/>
      <c r="C298" s="99"/>
      <c r="D298" s="2"/>
      <c r="E298" s="99"/>
      <c r="F298" s="99"/>
      <c r="G298" s="99"/>
      <c r="H298" s="99"/>
      <c r="I298" s="99"/>
      <c r="J298" s="99"/>
      <c r="K298" s="115"/>
      <c r="L298" s="115"/>
      <c r="M298" s="99"/>
      <c r="N298" s="108"/>
      <c r="O298" s="100"/>
      <c r="P298" s="100"/>
      <c r="Q298" s="99"/>
      <c r="R298" s="99"/>
      <c r="S298" s="99"/>
    </row>
    <row r="299" spans="1:21" ht="15" customHeight="1" x14ac:dyDescent="0.25">
      <c r="A299" s="120"/>
      <c r="B299" s="99"/>
      <c r="C299" s="99"/>
      <c r="D299" s="2"/>
      <c r="E299" s="99"/>
      <c r="F299" s="99"/>
      <c r="G299" s="99"/>
      <c r="H299" s="99"/>
      <c r="I299" s="99"/>
      <c r="J299" s="99"/>
      <c r="K299" s="115"/>
      <c r="L299" s="115"/>
      <c r="M299" s="99"/>
      <c r="N299" s="108"/>
      <c r="O299" s="100"/>
      <c r="P299" s="100"/>
      <c r="Q299" s="99"/>
      <c r="R299" s="99"/>
      <c r="S299" s="99"/>
    </row>
    <row r="300" spans="1:21" ht="15" customHeight="1" x14ac:dyDescent="0.25">
      <c r="A300" s="120"/>
      <c r="B300" s="99"/>
      <c r="C300" s="99"/>
      <c r="D300" s="2"/>
      <c r="E300" s="99"/>
      <c r="F300" s="99"/>
      <c r="G300" s="99"/>
      <c r="H300" s="99"/>
      <c r="I300" s="99"/>
      <c r="J300" s="99"/>
      <c r="K300" s="115"/>
      <c r="L300" s="115"/>
      <c r="M300" s="99"/>
      <c r="N300" s="108"/>
      <c r="O300" s="100"/>
      <c r="P300" s="100"/>
      <c r="Q300" s="99"/>
      <c r="R300" s="99"/>
      <c r="S300" s="99"/>
    </row>
    <row r="301" spans="1:21" ht="15" customHeight="1" x14ac:dyDescent="0.25">
      <c r="A301" s="120"/>
      <c r="B301" s="99"/>
      <c r="C301" s="99"/>
      <c r="D301" s="2"/>
      <c r="E301" s="99"/>
      <c r="F301" s="99"/>
      <c r="G301" s="99"/>
      <c r="H301" s="99"/>
      <c r="I301" s="99"/>
      <c r="J301" s="99"/>
      <c r="K301" s="115"/>
      <c r="L301" s="115"/>
      <c r="M301" s="99"/>
      <c r="N301" s="108"/>
      <c r="O301" s="100"/>
      <c r="P301" s="100"/>
      <c r="Q301" s="99"/>
      <c r="R301" s="99"/>
      <c r="S301" s="99"/>
    </row>
    <row r="302" spans="1:21" ht="15" customHeight="1" x14ac:dyDescent="0.25">
      <c r="A302" s="120"/>
      <c r="B302" s="99"/>
      <c r="C302" s="99"/>
      <c r="D302" s="2"/>
      <c r="E302" s="99"/>
      <c r="F302" s="99"/>
      <c r="G302" s="99"/>
      <c r="H302" s="99"/>
      <c r="I302" s="99"/>
      <c r="J302" s="99"/>
      <c r="K302" s="115"/>
      <c r="L302" s="115"/>
      <c r="M302" s="99"/>
      <c r="N302" s="108"/>
      <c r="O302" s="100"/>
      <c r="P302" s="100"/>
      <c r="Q302" s="99"/>
      <c r="R302" s="99"/>
      <c r="S302" s="99"/>
    </row>
    <row r="303" spans="1:21" ht="15" customHeight="1" x14ac:dyDescent="0.25">
      <c r="A303" s="120"/>
      <c r="B303" s="99"/>
      <c r="C303" s="99"/>
      <c r="D303" s="2"/>
      <c r="E303" s="99"/>
      <c r="F303" s="99"/>
      <c r="G303" s="99"/>
      <c r="H303" s="99"/>
      <c r="I303" s="99"/>
      <c r="J303" s="99"/>
      <c r="K303" s="115"/>
      <c r="L303" s="115"/>
      <c r="M303" s="99"/>
      <c r="N303" s="108"/>
      <c r="O303" s="100"/>
      <c r="P303" s="100"/>
      <c r="Q303" s="99"/>
      <c r="R303" s="99"/>
      <c r="S303" s="99"/>
    </row>
    <row r="304" spans="1:21" ht="15" customHeight="1" x14ac:dyDescent="0.25">
      <c r="A304" s="102"/>
      <c r="B304" s="99"/>
      <c r="C304" s="99"/>
      <c r="D304" s="2"/>
      <c r="E304" s="99"/>
      <c r="F304" s="99"/>
      <c r="G304" s="99"/>
      <c r="H304" s="99"/>
      <c r="I304" s="99"/>
      <c r="J304" s="99"/>
      <c r="K304" s="115"/>
      <c r="L304" s="115"/>
      <c r="M304" s="99"/>
      <c r="N304" s="108"/>
      <c r="O304" s="100"/>
      <c r="P304" s="100"/>
      <c r="Q304" s="99"/>
      <c r="R304" s="99"/>
      <c r="S304" s="99"/>
    </row>
    <row r="305" spans="1:19" ht="15" customHeight="1" x14ac:dyDescent="0.25">
      <c r="A305" s="102"/>
      <c r="B305" s="99"/>
      <c r="C305" s="99"/>
      <c r="D305" s="2"/>
      <c r="E305" s="99"/>
      <c r="F305" s="99"/>
      <c r="G305" s="99"/>
      <c r="H305" s="99"/>
      <c r="I305" s="99"/>
      <c r="J305" s="99"/>
      <c r="K305" s="115"/>
      <c r="L305" s="115"/>
      <c r="M305" s="99"/>
      <c r="N305" s="108"/>
      <c r="O305" s="100"/>
      <c r="P305" s="100"/>
      <c r="Q305" s="99"/>
      <c r="R305" s="99"/>
      <c r="S305" s="99"/>
    </row>
    <row r="306" spans="1:19" ht="15" customHeight="1" x14ac:dyDescent="0.25">
      <c r="A306" s="102"/>
      <c r="B306" s="99"/>
      <c r="C306" s="99"/>
      <c r="D306" s="2"/>
      <c r="E306" s="99"/>
      <c r="F306" s="99"/>
      <c r="G306" s="99"/>
      <c r="H306" s="99"/>
      <c r="I306" s="99"/>
      <c r="J306" s="99"/>
      <c r="K306" s="115"/>
      <c r="L306" s="115"/>
      <c r="M306" s="99"/>
      <c r="N306" s="108"/>
      <c r="O306" s="100"/>
      <c r="P306" s="100"/>
      <c r="Q306" s="99"/>
      <c r="R306" s="99"/>
    </row>
    <row r="307" spans="1:19" ht="15" customHeight="1" x14ac:dyDescent="0.25">
      <c r="A307" s="102"/>
      <c r="B307" s="99"/>
      <c r="C307" s="99"/>
      <c r="D307" s="2"/>
      <c r="E307" s="99"/>
      <c r="F307" s="99"/>
      <c r="G307" s="99"/>
      <c r="H307" s="99"/>
      <c r="I307" s="99"/>
      <c r="J307" s="99"/>
      <c r="K307" s="115"/>
      <c r="L307" s="115"/>
      <c r="M307" s="99"/>
      <c r="N307" s="108"/>
      <c r="O307" s="100"/>
      <c r="P307" s="100"/>
      <c r="Q307" s="99"/>
      <c r="R307" s="99"/>
    </row>
    <row r="308" spans="1:19" ht="15" customHeight="1" x14ac:dyDescent="0.25">
      <c r="B308" s="99"/>
      <c r="C308" s="99"/>
      <c r="D308" s="2"/>
      <c r="E308" s="99"/>
      <c r="F308" s="99"/>
      <c r="G308" s="99"/>
      <c r="H308" s="99"/>
      <c r="I308" s="99"/>
      <c r="J308" s="102"/>
      <c r="K308" s="102"/>
      <c r="L308" s="102"/>
      <c r="M308" s="99"/>
      <c r="N308" s="108"/>
      <c r="O308" s="100"/>
      <c r="P308" s="100"/>
      <c r="Q308" s="99"/>
      <c r="R308" s="99"/>
    </row>
    <row r="309" spans="1:19" ht="15" customHeight="1" x14ac:dyDescent="0.25">
      <c r="B309" s="102"/>
      <c r="C309" s="99"/>
      <c r="D309" s="2"/>
      <c r="E309" s="99"/>
      <c r="F309" s="99"/>
      <c r="G309" s="99"/>
      <c r="H309" s="99"/>
      <c r="I309" s="99"/>
      <c r="J309" s="102"/>
      <c r="K309" s="102"/>
      <c r="L309" s="102"/>
      <c r="M309" s="99"/>
      <c r="N309" s="108"/>
      <c r="O309" s="100"/>
      <c r="P309" s="100"/>
      <c r="Q309" s="99"/>
      <c r="R309" s="99"/>
      <c r="S309" s="158"/>
    </row>
    <row r="310" spans="1:19" ht="15" customHeight="1" x14ac:dyDescent="0.25">
      <c r="B310" s="102"/>
      <c r="C310" s="99"/>
      <c r="D310" s="2"/>
      <c r="E310" s="99"/>
      <c r="F310" s="113"/>
      <c r="G310" s="99"/>
      <c r="H310" s="99"/>
      <c r="I310" s="99"/>
      <c r="J310" s="102"/>
      <c r="K310" s="102"/>
      <c r="L310" s="102"/>
      <c r="M310" s="99"/>
      <c r="N310" s="108"/>
      <c r="O310" s="100"/>
      <c r="P310" s="100"/>
      <c r="Q310" s="99"/>
      <c r="R310" s="99"/>
    </row>
    <row r="311" spans="1:19" ht="15" customHeight="1" x14ac:dyDescent="0.25">
      <c r="C311" s="99"/>
      <c r="G311" s="99"/>
      <c r="H311" s="99"/>
      <c r="I311" s="102"/>
      <c r="J311" s="102"/>
      <c r="K311" s="102"/>
      <c r="L311" s="102"/>
      <c r="M311" s="102"/>
      <c r="N311" s="108"/>
      <c r="O311" s="159"/>
      <c r="Q311" s="161"/>
      <c r="R311" s="162"/>
    </row>
    <row r="312" spans="1:19" ht="15" customHeight="1" x14ac:dyDescent="0.25">
      <c r="C312" s="99"/>
      <c r="G312" s="99"/>
      <c r="H312" s="99"/>
      <c r="I312" s="102"/>
      <c r="J312" s="102"/>
      <c r="K312" s="102"/>
      <c r="L312" s="102"/>
      <c r="M312" s="102"/>
      <c r="N312" s="103"/>
    </row>
    <row r="313" spans="1:19" ht="15" customHeight="1" x14ac:dyDescent="0.25">
      <c r="C313" s="163"/>
      <c r="G313" s="163"/>
      <c r="H313" s="164"/>
    </row>
    <row r="314" spans="1:19" ht="15" customHeight="1" x14ac:dyDescent="0.25">
      <c r="C314" s="163"/>
      <c r="G314" s="164"/>
      <c r="H314" s="157"/>
    </row>
    <row r="315" spans="1:19" ht="15" customHeight="1" x14ac:dyDescent="0.25">
      <c r="C315" s="99"/>
      <c r="G315" s="157"/>
    </row>
    <row r="316" spans="1:19" ht="15" customHeight="1" x14ac:dyDescent="0.25">
      <c r="C316" s="99"/>
    </row>
    <row r="317" spans="1:19" ht="15" customHeight="1" x14ac:dyDescent="0.25">
      <c r="C317" s="99"/>
    </row>
    <row r="318" spans="1:19" ht="15" customHeight="1" x14ac:dyDescent="0.25">
      <c r="C318" s="164"/>
    </row>
    <row r="319" spans="1:19" ht="15" customHeight="1" x14ac:dyDescent="0.2">
      <c r="C319" s="157"/>
    </row>
  </sheetData>
  <sortState xmlns:xlrd2="http://schemas.microsoft.com/office/spreadsheetml/2017/richdata2" ref="A9:CU205">
    <sortCondition ref="D9:D205"/>
  </sortState>
  <phoneticPr fontId="9" type="noConversion"/>
  <printOptions gridLines="1"/>
  <pageMargins left="0.25" right="0.25" top="0.25" bottom="0.25" header="0.3" footer="0.3"/>
  <pageSetup scale="82" fitToWidth="0" orientation="landscape" horizontalDpi="4294967293" r:id="rId1"/>
  <headerFooter>
    <oddHeader>&amp;RPage 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87"/>
  <sheetViews>
    <sheetView workbookViewId="0">
      <selection activeCell="Q10" sqref="Q10"/>
    </sheetView>
  </sheetViews>
  <sheetFormatPr defaultRowHeight="15" x14ac:dyDescent="0.2"/>
  <cols>
    <col min="1" max="1" width="5" customWidth="1"/>
    <col min="2" max="2" width="4.88671875" customWidth="1"/>
    <col min="3" max="3" width="5.44140625" customWidth="1"/>
    <col min="4" max="4" width="15.88671875" customWidth="1"/>
    <col min="5" max="5" width="8.33203125" customWidth="1"/>
    <col min="6" max="7" width="9.77734375" customWidth="1"/>
    <col min="8" max="8" width="10.77734375" customWidth="1"/>
  </cols>
  <sheetData>
    <row r="1" spans="1:14" x14ac:dyDescent="0.25">
      <c r="A1" s="50" t="s">
        <v>213</v>
      </c>
      <c r="B1" s="39"/>
      <c r="C1" s="39"/>
      <c r="D1" s="39"/>
      <c r="E1" s="39"/>
      <c r="F1" s="51"/>
      <c r="G1" s="51"/>
      <c r="H1" s="51"/>
      <c r="I1" s="16"/>
      <c r="J1" s="16"/>
      <c r="K1" s="26"/>
      <c r="L1" s="26"/>
      <c r="M1" s="26"/>
      <c r="N1" s="22"/>
    </row>
    <row r="2" spans="1:14" x14ac:dyDescent="0.25">
      <c r="A2" s="28" t="s">
        <v>6</v>
      </c>
      <c r="B2" s="52"/>
      <c r="C2" s="52"/>
      <c r="D2" s="21"/>
      <c r="E2" s="16" t="s">
        <v>9</v>
      </c>
      <c r="F2" s="16" t="s">
        <v>9</v>
      </c>
      <c r="G2" s="16" t="s">
        <v>9</v>
      </c>
      <c r="H2" s="53" t="s">
        <v>214</v>
      </c>
      <c r="I2" s="53"/>
      <c r="J2" s="53"/>
      <c r="K2" s="26"/>
      <c r="L2" s="26"/>
      <c r="M2" s="26"/>
      <c r="N2" s="22"/>
    </row>
    <row r="3" spans="1:14" x14ac:dyDescent="0.25">
      <c r="A3" s="28"/>
      <c r="B3" s="21"/>
      <c r="C3" s="18"/>
      <c r="D3" s="21"/>
      <c r="E3" s="16" t="s">
        <v>19</v>
      </c>
      <c r="F3" s="16" t="s">
        <v>215</v>
      </c>
      <c r="G3" s="16" t="s">
        <v>26</v>
      </c>
      <c r="H3" s="16" t="s">
        <v>216</v>
      </c>
      <c r="I3" s="16"/>
      <c r="J3" s="16"/>
      <c r="K3" s="26"/>
      <c r="L3" s="26"/>
      <c r="M3" s="26"/>
      <c r="N3" s="22"/>
    </row>
    <row r="4" spans="1:14" x14ac:dyDescent="0.25">
      <c r="A4" s="28"/>
      <c r="B4" s="16">
        <v>2025</v>
      </c>
      <c r="C4" s="16" t="s">
        <v>18</v>
      </c>
      <c r="D4" s="21"/>
      <c r="E4" s="54" t="s">
        <v>217</v>
      </c>
      <c r="F4" s="16" t="s">
        <v>19</v>
      </c>
      <c r="G4" s="16" t="s">
        <v>19</v>
      </c>
      <c r="H4" s="16" t="s">
        <v>19</v>
      </c>
      <c r="I4" s="16"/>
      <c r="J4" s="16"/>
      <c r="K4" s="26"/>
      <c r="L4" s="26"/>
      <c r="M4" s="26"/>
      <c r="N4" s="22"/>
    </row>
    <row r="5" spans="1:14" x14ac:dyDescent="0.25">
      <c r="A5" s="28"/>
      <c r="B5" s="16">
        <f>COUNT(B9:B275)</f>
        <v>163</v>
      </c>
      <c r="C5" s="16" t="s">
        <v>24</v>
      </c>
      <c r="D5" s="21" t="s">
        <v>25</v>
      </c>
      <c r="E5" s="16" t="s">
        <v>215</v>
      </c>
      <c r="F5" s="16"/>
      <c r="G5" s="16"/>
      <c r="H5" s="16"/>
      <c r="I5" s="16"/>
      <c r="J5" s="16"/>
      <c r="K5" s="26"/>
      <c r="L5" s="26"/>
      <c r="M5" s="26"/>
      <c r="N5" s="22"/>
    </row>
    <row r="6" spans="1:14" x14ac:dyDescent="0.25">
      <c r="A6" s="28"/>
      <c r="B6" s="16"/>
      <c r="C6" s="16"/>
      <c r="D6" s="21"/>
      <c r="E6" s="16"/>
      <c r="F6" s="16"/>
      <c r="G6" s="16"/>
      <c r="H6" s="16"/>
      <c r="I6" s="16"/>
      <c r="J6" s="16"/>
      <c r="K6" s="26"/>
      <c r="L6" s="26"/>
      <c r="M6" s="22"/>
      <c r="N6" s="22"/>
    </row>
    <row r="7" spans="1:14" x14ac:dyDescent="0.25">
      <c r="A7" s="28"/>
      <c r="B7" s="16"/>
      <c r="C7" s="16"/>
      <c r="D7" s="21"/>
      <c r="E7" s="16"/>
      <c r="F7" s="16"/>
      <c r="G7" s="16"/>
      <c r="H7" s="16"/>
      <c r="I7" s="16"/>
      <c r="J7" s="16"/>
      <c r="K7" s="26"/>
      <c r="L7" s="26"/>
      <c r="M7" s="22"/>
      <c r="N7" s="22"/>
    </row>
    <row r="8" spans="1:14" x14ac:dyDescent="0.25">
      <c r="A8" s="28"/>
      <c r="B8" s="16"/>
      <c r="C8" s="16"/>
      <c r="D8" s="21"/>
      <c r="E8" s="21"/>
      <c r="F8" s="16"/>
      <c r="G8" s="16"/>
      <c r="H8" s="16"/>
      <c r="I8" s="16"/>
      <c r="J8" s="26"/>
      <c r="K8" s="26"/>
      <c r="L8" s="26"/>
      <c r="M8" s="22"/>
    </row>
    <row r="9" spans="1:14" x14ac:dyDescent="0.25">
      <c r="A9" s="28">
        <v>1</v>
      </c>
      <c r="B9" s="16"/>
      <c r="C9" s="1" t="s">
        <v>32</v>
      </c>
      <c r="D9" s="74" t="s">
        <v>33</v>
      </c>
      <c r="E9" s="16"/>
      <c r="F9" s="5">
        <v>0</v>
      </c>
      <c r="G9" s="5">
        <v>0</v>
      </c>
      <c r="H9" s="28">
        <f>+G9+F9+E9</f>
        <v>0</v>
      </c>
      <c r="I9" s="16"/>
      <c r="J9" s="26"/>
      <c r="K9" s="26"/>
      <c r="L9" s="26"/>
      <c r="M9" s="22"/>
    </row>
    <row r="10" spans="1:14" x14ac:dyDescent="0.25">
      <c r="A10" s="28">
        <f>A9+1</f>
        <v>2</v>
      </c>
      <c r="B10" s="16">
        <v>2025</v>
      </c>
      <c r="C10" s="16" t="s">
        <v>32</v>
      </c>
      <c r="D10" s="21" t="s">
        <v>34</v>
      </c>
      <c r="E10" s="5"/>
      <c r="F10" s="5">
        <v>0</v>
      </c>
      <c r="G10" s="5">
        <v>0</v>
      </c>
      <c r="H10" s="28">
        <f t="shared" ref="H10:H79" si="0">+G10+F10+E10</f>
        <v>0</v>
      </c>
      <c r="I10" s="28"/>
      <c r="J10" s="26"/>
      <c r="K10" s="26"/>
      <c r="L10" s="26"/>
      <c r="M10" s="22"/>
      <c r="N10" s="22"/>
    </row>
    <row r="11" spans="1:14" x14ac:dyDescent="0.25">
      <c r="A11" s="28">
        <f t="shared" ref="A11:A74" si="1">A10+1</f>
        <v>3</v>
      </c>
      <c r="B11" s="16">
        <v>2025</v>
      </c>
      <c r="C11" s="16" t="s">
        <v>37</v>
      </c>
      <c r="D11" s="21" t="s">
        <v>329</v>
      </c>
      <c r="E11" s="5"/>
      <c r="F11" s="5">
        <v>3</v>
      </c>
      <c r="G11" s="5">
        <v>0</v>
      </c>
      <c r="H11" s="28">
        <f t="shared" si="0"/>
        <v>3</v>
      </c>
      <c r="I11" s="28"/>
      <c r="J11" s="26"/>
      <c r="K11" s="26"/>
      <c r="L11" s="26"/>
      <c r="M11" s="22"/>
      <c r="N11" s="22"/>
    </row>
    <row r="12" spans="1:14" x14ac:dyDescent="0.25">
      <c r="A12" s="28">
        <f t="shared" si="1"/>
        <v>4</v>
      </c>
      <c r="B12" s="16">
        <v>2025</v>
      </c>
      <c r="C12" s="16" t="s">
        <v>32</v>
      </c>
      <c r="D12" s="21" t="s">
        <v>35</v>
      </c>
      <c r="E12" s="5"/>
      <c r="F12" s="5">
        <v>7</v>
      </c>
      <c r="G12" s="82">
        <v>10</v>
      </c>
      <c r="H12" s="28">
        <f t="shared" si="0"/>
        <v>17</v>
      </c>
      <c r="I12" s="28"/>
      <c r="J12" s="26"/>
      <c r="K12" s="26"/>
      <c r="L12" s="26"/>
      <c r="M12" s="22"/>
      <c r="N12" s="22"/>
    </row>
    <row r="13" spans="1:14" x14ac:dyDescent="0.25">
      <c r="A13" s="28">
        <f t="shared" si="1"/>
        <v>5</v>
      </c>
      <c r="B13" s="16"/>
      <c r="C13" s="1" t="s">
        <v>32</v>
      </c>
      <c r="D13" s="2" t="s">
        <v>36</v>
      </c>
      <c r="E13" s="5"/>
      <c r="F13" s="5">
        <v>0</v>
      </c>
      <c r="G13" s="5">
        <v>0</v>
      </c>
      <c r="H13" s="28">
        <f t="shared" si="0"/>
        <v>0</v>
      </c>
      <c r="I13" s="28"/>
      <c r="J13" s="26"/>
      <c r="K13" s="26"/>
      <c r="L13" s="26"/>
      <c r="M13" s="22"/>
      <c r="N13" s="22"/>
    </row>
    <row r="14" spans="1:14" x14ac:dyDescent="0.25">
      <c r="A14" s="28">
        <f t="shared" si="1"/>
        <v>6</v>
      </c>
      <c r="B14" s="16"/>
      <c r="C14" s="1" t="s">
        <v>37</v>
      </c>
      <c r="D14" s="2" t="s">
        <v>38</v>
      </c>
      <c r="E14" s="5"/>
      <c r="F14" s="5">
        <v>0</v>
      </c>
      <c r="G14" s="5">
        <v>0</v>
      </c>
      <c r="H14" s="28">
        <f t="shared" si="0"/>
        <v>0</v>
      </c>
      <c r="I14" s="49"/>
      <c r="J14" s="26"/>
      <c r="K14" s="26"/>
      <c r="L14" s="26"/>
      <c r="M14" s="22"/>
      <c r="N14" s="22"/>
    </row>
    <row r="15" spans="1:14" x14ac:dyDescent="0.25">
      <c r="A15" s="28">
        <f t="shared" si="1"/>
        <v>7</v>
      </c>
      <c r="B15" s="16">
        <v>2025</v>
      </c>
      <c r="C15" s="1" t="s">
        <v>32</v>
      </c>
      <c r="D15" s="2" t="s">
        <v>39</v>
      </c>
      <c r="E15" s="5"/>
      <c r="F15" s="5">
        <v>11</v>
      </c>
      <c r="G15" s="82">
        <v>23</v>
      </c>
      <c r="H15" s="28">
        <f t="shared" si="0"/>
        <v>34</v>
      </c>
      <c r="I15" s="28"/>
      <c r="J15" s="26"/>
      <c r="K15" s="26"/>
      <c r="L15" s="26"/>
      <c r="M15" s="22"/>
      <c r="N15" s="22"/>
    </row>
    <row r="16" spans="1:14" x14ac:dyDescent="0.25">
      <c r="A16" s="28">
        <f t="shared" si="1"/>
        <v>8</v>
      </c>
      <c r="B16" s="16">
        <v>2025</v>
      </c>
      <c r="C16" s="1" t="s">
        <v>32</v>
      </c>
      <c r="D16" s="2" t="s">
        <v>40</v>
      </c>
      <c r="E16" s="5"/>
      <c r="F16" s="5">
        <v>0</v>
      </c>
      <c r="G16" s="5">
        <v>0</v>
      </c>
      <c r="H16" s="28">
        <f t="shared" si="0"/>
        <v>0</v>
      </c>
      <c r="I16" s="28"/>
      <c r="J16" s="26"/>
      <c r="K16" s="26"/>
      <c r="L16" s="26"/>
      <c r="M16" s="22"/>
      <c r="N16" s="22"/>
    </row>
    <row r="17" spans="1:14" x14ac:dyDescent="0.25">
      <c r="A17" s="28">
        <f t="shared" si="1"/>
        <v>9</v>
      </c>
      <c r="B17" s="16"/>
      <c r="C17" s="1" t="s">
        <v>32</v>
      </c>
      <c r="D17" s="2" t="s">
        <v>41</v>
      </c>
      <c r="E17" s="5"/>
      <c r="F17" s="5">
        <v>0</v>
      </c>
      <c r="G17" s="5">
        <v>0</v>
      </c>
      <c r="H17" s="28">
        <f t="shared" si="0"/>
        <v>0</v>
      </c>
      <c r="I17" s="28"/>
      <c r="J17" s="26"/>
      <c r="K17" s="26"/>
      <c r="L17" s="26"/>
      <c r="M17" s="22"/>
      <c r="N17" s="22"/>
    </row>
    <row r="18" spans="1:14" x14ac:dyDescent="0.25">
      <c r="A18" s="28">
        <f t="shared" si="1"/>
        <v>10</v>
      </c>
      <c r="B18" s="16"/>
      <c r="C18" s="1" t="s">
        <v>37</v>
      </c>
      <c r="D18" s="2" t="s">
        <v>42</v>
      </c>
      <c r="E18" s="5"/>
      <c r="F18" s="5">
        <v>0</v>
      </c>
      <c r="G18" s="5">
        <v>0</v>
      </c>
      <c r="H18" s="28">
        <f t="shared" si="0"/>
        <v>0</v>
      </c>
      <c r="I18" s="28"/>
      <c r="J18" s="26"/>
      <c r="K18" s="26"/>
      <c r="L18" s="26"/>
      <c r="M18" s="22"/>
      <c r="N18" s="22"/>
    </row>
    <row r="19" spans="1:14" x14ac:dyDescent="0.25">
      <c r="A19" s="28">
        <f t="shared" si="1"/>
        <v>11</v>
      </c>
      <c r="B19" s="16">
        <v>2025</v>
      </c>
      <c r="C19" s="1" t="s">
        <v>37</v>
      </c>
      <c r="D19" s="2" t="s">
        <v>43</v>
      </c>
      <c r="E19" s="5"/>
      <c r="F19" s="5">
        <v>0</v>
      </c>
      <c r="G19" s="5">
        <v>0</v>
      </c>
      <c r="H19" s="28">
        <f t="shared" si="0"/>
        <v>0</v>
      </c>
      <c r="I19" s="28"/>
      <c r="J19" s="26"/>
      <c r="K19" s="43"/>
      <c r="L19" s="26"/>
      <c r="M19" s="22"/>
      <c r="N19" s="22"/>
    </row>
    <row r="20" spans="1:14" x14ac:dyDescent="0.25">
      <c r="A20" s="28">
        <f t="shared" si="1"/>
        <v>12</v>
      </c>
      <c r="B20" s="16"/>
      <c r="C20" s="1" t="s">
        <v>32</v>
      </c>
      <c r="D20" s="2" t="s">
        <v>44</v>
      </c>
      <c r="E20" s="5"/>
      <c r="F20" s="5">
        <v>0</v>
      </c>
      <c r="G20" s="5">
        <v>0</v>
      </c>
      <c r="H20" s="28">
        <f t="shared" si="0"/>
        <v>0</v>
      </c>
      <c r="I20" s="28"/>
      <c r="J20" s="26"/>
      <c r="K20" s="43"/>
      <c r="L20" s="26"/>
      <c r="M20" s="22"/>
      <c r="N20" s="22"/>
    </row>
    <row r="21" spans="1:14" x14ac:dyDescent="0.25">
      <c r="A21" s="28">
        <f t="shared" si="1"/>
        <v>13</v>
      </c>
      <c r="B21" s="16">
        <v>2025</v>
      </c>
      <c r="C21" s="1" t="s">
        <v>32</v>
      </c>
      <c r="D21" s="2" t="s">
        <v>45</v>
      </c>
      <c r="E21" s="5"/>
      <c r="F21" s="5">
        <v>0</v>
      </c>
      <c r="G21" s="5">
        <v>1</v>
      </c>
      <c r="H21" s="28">
        <f t="shared" si="0"/>
        <v>1</v>
      </c>
      <c r="I21" s="28"/>
      <c r="J21" s="26"/>
      <c r="K21" s="43"/>
      <c r="L21" s="26"/>
      <c r="M21" s="22"/>
      <c r="N21" s="22"/>
    </row>
    <row r="22" spans="1:14" x14ac:dyDescent="0.25">
      <c r="A22" s="28">
        <f t="shared" si="1"/>
        <v>14</v>
      </c>
      <c r="B22" s="16">
        <v>2025</v>
      </c>
      <c r="C22" s="1" t="s">
        <v>32</v>
      </c>
      <c r="D22" s="2" t="s">
        <v>46</v>
      </c>
      <c r="E22" s="5"/>
      <c r="F22" s="5">
        <v>2</v>
      </c>
      <c r="G22" s="5">
        <v>2</v>
      </c>
      <c r="H22" s="28">
        <f t="shared" si="0"/>
        <v>4</v>
      </c>
      <c r="I22" s="28"/>
      <c r="J22" s="26"/>
      <c r="K22" s="26"/>
      <c r="L22" s="26"/>
      <c r="M22" s="22"/>
      <c r="N22" s="22"/>
    </row>
    <row r="23" spans="1:14" x14ac:dyDescent="0.25">
      <c r="A23" s="28">
        <f t="shared" si="1"/>
        <v>15</v>
      </c>
      <c r="B23" s="16">
        <v>2025</v>
      </c>
      <c r="C23" s="1" t="s">
        <v>32</v>
      </c>
      <c r="D23" s="2" t="s">
        <v>47</v>
      </c>
      <c r="E23" s="5"/>
      <c r="F23" s="5">
        <v>0</v>
      </c>
      <c r="G23" s="5">
        <v>0</v>
      </c>
      <c r="H23" s="28">
        <f t="shared" si="0"/>
        <v>0</v>
      </c>
      <c r="I23" s="28"/>
      <c r="J23" s="26"/>
      <c r="K23" s="26"/>
      <c r="L23" s="26"/>
      <c r="M23" s="22"/>
      <c r="N23" s="22"/>
    </row>
    <row r="24" spans="1:14" x14ac:dyDescent="0.25">
      <c r="A24" s="28">
        <f t="shared" si="1"/>
        <v>16</v>
      </c>
      <c r="B24" s="16"/>
      <c r="C24" s="1" t="s">
        <v>32</v>
      </c>
      <c r="D24" s="2" t="s">
        <v>48</v>
      </c>
      <c r="E24" s="5"/>
      <c r="F24" s="5">
        <v>0</v>
      </c>
      <c r="G24" s="5">
        <v>0</v>
      </c>
      <c r="H24" s="28">
        <f t="shared" si="0"/>
        <v>0</v>
      </c>
      <c r="I24" s="28"/>
      <c r="J24" s="26"/>
      <c r="K24" s="26"/>
      <c r="L24" s="26"/>
      <c r="M24" s="22"/>
      <c r="N24" s="22"/>
    </row>
    <row r="25" spans="1:14" x14ac:dyDescent="0.25">
      <c r="A25" s="28">
        <f t="shared" si="1"/>
        <v>17</v>
      </c>
      <c r="B25" s="16"/>
      <c r="C25" s="1" t="s">
        <v>32</v>
      </c>
      <c r="D25" s="74" t="s">
        <v>49</v>
      </c>
      <c r="E25" s="5"/>
      <c r="F25" s="5">
        <v>0</v>
      </c>
      <c r="G25" s="5">
        <v>0</v>
      </c>
      <c r="H25" s="28">
        <f t="shared" si="0"/>
        <v>0</v>
      </c>
      <c r="I25" s="28"/>
      <c r="J25" s="26"/>
      <c r="K25" s="26"/>
      <c r="L25" s="26"/>
      <c r="M25" s="22"/>
      <c r="N25" s="22"/>
    </row>
    <row r="26" spans="1:14" x14ac:dyDescent="0.25">
      <c r="A26" s="28">
        <f t="shared" si="1"/>
        <v>18</v>
      </c>
      <c r="B26" s="16">
        <v>2025</v>
      </c>
      <c r="C26" s="1" t="s">
        <v>32</v>
      </c>
      <c r="D26" s="2" t="s">
        <v>50</v>
      </c>
      <c r="E26" s="5"/>
      <c r="F26" s="5">
        <v>0</v>
      </c>
      <c r="G26" s="5">
        <v>0</v>
      </c>
      <c r="H26" s="28">
        <f t="shared" si="0"/>
        <v>0</v>
      </c>
      <c r="I26" s="28"/>
      <c r="J26" s="26"/>
      <c r="K26" s="26"/>
      <c r="L26" s="26"/>
      <c r="M26" s="22"/>
      <c r="N26" s="22"/>
    </row>
    <row r="27" spans="1:14" x14ac:dyDescent="0.25">
      <c r="A27" s="28">
        <f t="shared" si="1"/>
        <v>19</v>
      </c>
      <c r="B27" s="16">
        <v>2025</v>
      </c>
      <c r="C27" s="1"/>
      <c r="D27" s="74" t="s">
        <v>330</v>
      </c>
      <c r="E27" s="5"/>
      <c r="F27" s="5">
        <v>0</v>
      </c>
      <c r="G27" s="5">
        <v>0</v>
      </c>
      <c r="H27" s="28"/>
      <c r="I27" s="28"/>
      <c r="J27" s="26"/>
      <c r="K27" s="26"/>
      <c r="L27" s="26"/>
      <c r="M27" s="22"/>
      <c r="N27" s="22"/>
    </row>
    <row r="28" spans="1:14" x14ac:dyDescent="0.25">
      <c r="A28" s="28">
        <f t="shared" si="1"/>
        <v>20</v>
      </c>
      <c r="B28" s="16">
        <v>2025</v>
      </c>
      <c r="C28" s="1" t="s">
        <v>32</v>
      </c>
      <c r="D28" s="2" t="s">
        <v>51</v>
      </c>
      <c r="E28" s="5"/>
      <c r="F28" s="5">
        <v>0</v>
      </c>
      <c r="G28" s="82">
        <v>10</v>
      </c>
      <c r="H28" s="28">
        <f t="shared" si="0"/>
        <v>10</v>
      </c>
      <c r="I28" s="28"/>
      <c r="J28" s="26"/>
      <c r="K28" s="26"/>
      <c r="L28" s="26"/>
      <c r="M28" s="22"/>
      <c r="N28" s="22"/>
    </row>
    <row r="29" spans="1:14" x14ac:dyDescent="0.25">
      <c r="A29" s="28">
        <f t="shared" si="1"/>
        <v>21</v>
      </c>
      <c r="B29" s="16">
        <v>2025</v>
      </c>
      <c r="C29" s="1" t="s">
        <v>37</v>
      </c>
      <c r="D29" s="2" t="s">
        <v>52</v>
      </c>
      <c r="E29" s="5"/>
      <c r="F29" s="5">
        <v>0</v>
      </c>
      <c r="G29" s="5">
        <v>0</v>
      </c>
      <c r="H29" s="28">
        <f t="shared" si="0"/>
        <v>0</v>
      </c>
      <c r="I29" s="28"/>
      <c r="J29" s="26"/>
      <c r="K29" s="26"/>
      <c r="L29" s="26"/>
      <c r="M29" s="22"/>
      <c r="N29" s="22"/>
    </row>
    <row r="30" spans="1:14" x14ac:dyDescent="0.25">
      <c r="A30" s="28">
        <f t="shared" si="1"/>
        <v>22</v>
      </c>
      <c r="B30" s="16">
        <v>2025</v>
      </c>
      <c r="C30" s="1" t="s">
        <v>32</v>
      </c>
      <c r="D30" s="65" t="s">
        <v>53</v>
      </c>
      <c r="E30" s="5"/>
      <c r="F30" s="5">
        <v>0</v>
      </c>
      <c r="G30" s="5">
        <v>0</v>
      </c>
      <c r="H30" s="28">
        <f t="shared" si="0"/>
        <v>0</v>
      </c>
      <c r="I30" s="28"/>
      <c r="J30" s="26"/>
      <c r="K30" s="26"/>
      <c r="L30" s="26"/>
      <c r="M30" s="22"/>
      <c r="N30" s="22"/>
    </row>
    <row r="31" spans="1:14" x14ac:dyDescent="0.25">
      <c r="A31" s="28">
        <f t="shared" si="1"/>
        <v>23</v>
      </c>
      <c r="B31" s="16">
        <v>2025</v>
      </c>
      <c r="C31" s="1" t="s">
        <v>37</v>
      </c>
      <c r="D31" s="65" t="s">
        <v>54</v>
      </c>
      <c r="E31" s="5"/>
      <c r="F31" s="5">
        <v>0</v>
      </c>
      <c r="G31" s="5">
        <v>1</v>
      </c>
      <c r="H31" s="28">
        <f t="shared" si="0"/>
        <v>1</v>
      </c>
      <c r="I31" s="28"/>
      <c r="J31" s="26"/>
      <c r="K31" s="26"/>
      <c r="L31" s="26"/>
      <c r="M31" s="22"/>
      <c r="N31" s="22"/>
    </row>
    <row r="32" spans="1:14" x14ac:dyDescent="0.25">
      <c r="A32" s="28">
        <f t="shared" si="1"/>
        <v>24</v>
      </c>
      <c r="B32" s="16">
        <v>2025</v>
      </c>
      <c r="C32" s="1" t="s">
        <v>32</v>
      </c>
      <c r="D32" s="2" t="s">
        <v>55</v>
      </c>
      <c r="E32" s="5"/>
      <c r="F32" s="5">
        <v>5</v>
      </c>
      <c r="G32" s="82">
        <v>12</v>
      </c>
      <c r="H32" s="28">
        <f t="shared" si="0"/>
        <v>17</v>
      </c>
      <c r="I32" s="28"/>
      <c r="J32" s="26"/>
      <c r="K32" s="26"/>
      <c r="L32" s="26"/>
      <c r="M32" s="22"/>
      <c r="N32" s="22"/>
    </row>
    <row r="33" spans="1:14" x14ac:dyDescent="0.25">
      <c r="A33" s="28">
        <f t="shared" si="1"/>
        <v>25</v>
      </c>
      <c r="B33" s="16"/>
      <c r="C33" s="1" t="s">
        <v>32</v>
      </c>
      <c r="D33" s="2" t="s">
        <v>56</v>
      </c>
      <c r="E33" s="5"/>
      <c r="F33" s="5">
        <v>0</v>
      </c>
      <c r="G33" s="5">
        <v>0</v>
      </c>
      <c r="H33" s="28">
        <f t="shared" si="0"/>
        <v>0</v>
      </c>
      <c r="I33" s="28"/>
      <c r="J33" s="26"/>
      <c r="K33" s="26"/>
      <c r="L33" s="26"/>
      <c r="M33" s="22"/>
      <c r="N33" s="22"/>
    </row>
    <row r="34" spans="1:14" x14ac:dyDescent="0.25">
      <c r="A34" s="28">
        <f t="shared" si="1"/>
        <v>26</v>
      </c>
      <c r="B34" s="16">
        <v>2025</v>
      </c>
      <c r="C34" s="1" t="s">
        <v>32</v>
      </c>
      <c r="D34" s="2" t="s">
        <v>57</v>
      </c>
      <c r="E34" s="5"/>
      <c r="F34" s="5">
        <v>0</v>
      </c>
      <c r="G34" s="5">
        <v>1</v>
      </c>
      <c r="H34" s="28">
        <f t="shared" si="0"/>
        <v>1</v>
      </c>
      <c r="I34" s="28"/>
      <c r="J34" s="26"/>
      <c r="K34" s="26"/>
      <c r="L34" s="26"/>
      <c r="M34" s="22"/>
      <c r="N34" s="22"/>
    </row>
    <row r="35" spans="1:14" x14ac:dyDescent="0.25">
      <c r="A35" s="28">
        <f t="shared" si="1"/>
        <v>27</v>
      </c>
      <c r="B35" s="16"/>
      <c r="C35" s="1" t="s">
        <v>32</v>
      </c>
      <c r="D35" s="2" t="s">
        <v>58</v>
      </c>
      <c r="E35" s="5"/>
      <c r="F35" s="5">
        <v>0</v>
      </c>
      <c r="G35" s="5">
        <v>0</v>
      </c>
      <c r="H35" s="28">
        <f t="shared" si="0"/>
        <v>0</v>
      </c>
      <c r="I35" s="28"/>
      <c r="J35" s="26"/>
      <c r="K35" s="26"/>
      <c r="L35" s="26"/>
      <c r="M35" s="22"/>
      <c r="N35" s="22"/>
    </row>
    <row r="36" spans="1:14" x14ac:dyDescent="0.25">
      <c r="A36" s="28">
        <f t="shared" si="1"/>
        <v>28</v>
      </c>
      <c r="B36" s="16">
        <v>2025</v>
      </c>
      <c r="C36" s="1" t="s">
        <v>32</v>
      </c>
      <c r="D36" s="2" t="s">
        <v>59</v>
      </c>
      <c r="E36" s="5"/>
      <c r="F36" s="5">
        <v>0</v>
      </c>
      <c r="G36" s="5">
        <v>2</v>
      </c>
      <c r="H36" s="28">
        <f t="shared" si="0"/>
        <v>2</v>
      </c>
      <c r="I36" s="28"/>
      <c r="J36" s="26"/>
      <c r="K36" s="26"/>
      <c r="L36" s="26"/>
      <c r="M36" s="22"/>
      <c r="N36" s="22"/>
    </row>
    <row r="37" spans="1:14" x14ac:dyDescent="0.25">
      <c r="A37" s="28">
        <f t="shared" si="1"/>
        <v>29</v>
      </c>
      <c r="B37" s="92">
        <v>2025</v>
      </c>
      <c r="C37" s="1" t="s">
        <v>342</v>
      </c>
      <c r="D37" s="91" t="s">
        <v>350</v>
      </c>
      <c r="E37" s="5"/>
      <c r="F37" s="5">
        <v>0</v>
      </c>
      <c r="G37" s="5"/>
      <c r="H37" s="28"/>
      <c r="I37" s="28"/>
      <c r="J37" s="26"/>
      <c r="K37" s="26"/>
      <c r="L37" s="26"/>
      <c r="M37" s="22"/>
      <c r="N37" s="22"/>
    </row>
    <row r="38" spans="1:14" x14ac:dyDescent="0.25">
      <c r="A38" s="28">
        <f t="shared" si="1"/>
        <v>30</v>
      </c>
      <c r="B38" s="16">
        <v>2025</v>
      </c>
      <c r="C38" s="1" t="s">
        <v>32</v>
      </c>
      <c r="D38" s="2" t="s">
        <v>60</v>
      </c>
      <c r="E38" s="5"/>
      <c r="F38" s="5">
        <v>10</v>
      </c>
      <c r="G38" s="82">
        <v>18</v>
      </c>
      <c r="H38" s="28">
        <f t="shared" si="0"/>
        <v>28</v>
      </c>
      <c r="I38" s="28"/>
      <c r="J38" s="26"/>
      <c r="K38" s="26"/>
      <c r="L38" s="26"/>
      <c r="M38" s="22"/>
      <c r="N38" s="22"/>
    </row>
    <row r="39" spans="1:14" x14ac:dyDescent="0.25">
      <c r="A39" s="28">
        <f t="shared" si="1"/>
        <v>31</v>
      </c>
      <c r="B39" s="16">
        <v>2025</v>
      </c>
      <c r="C39" s="1" t="s">
        <v>32</v>
      </c>
      <c r="D39" s="74" t="s">
        <v>323</v>
      </c>
      <c r="E39" s="5"/>
      <c r="F39" s="5">
        <v>2</v>
      </c>
      <c r="G39" s="5">
        <v>0</v>
      </c>
      <c r="H39" s="28">
        <f t="shared" si="0"/>
        <v>2</v>
      </c>
      <c r="I39" s="46"/>
      <c r="J39" s="26"/>
      <c r="K39" s="26"/>
      <c r="L39" s="26"/>
      <c r="M39" s="22"/>
      <c r="N39" s="22"/>
    </row>
    <row r="40" spans="1:14" x14ac:dyDescent="0.25">
      <c r="A40" s="28">
        <f t="shared" si="1"/>
        <v>32</v>
      </c>
      <c r="B40" s="86">
        <v>2025</v>
      </c>
      <c r="C40" s="1" t="s">
        <v>32</v>
      </c>
      <c r="D40" s="2" t="s">
        <v>61</v>
      </c>
      <c r="E40" s="5"/>
      <c r="F40" s="5">
        <v>4</v>
      </c>
      <c r="G40" s="5">
        <v>7</v>
      </c>
      <c r="H40" s="28">
        <f t="shared" si="0"/>
        <v>11</v>
      </c>
      <c r="I40" s="46"/>
      <c r="J40" s="26"/>
      <c r="K40" s="26"/>
      <c r="L40" s="26"/>
      <c r="M40" s="22"/>
      <c r="N40" s="22"/>
    </row>
    <row r="41" spans="1:14" x14ac:dyDescent="0.25">
      <c r="A41" s="28">
        <f t="shared" si="1"/>
        <v>33</v>
      </c>
      <c r="B41" s="86">
        <v>2025</v>
      </c>
      <c r="C41" s="1" t="s">
        <v>32</v>
      </c>
      <c r="D41" s="2" t="s">
        <v>62</v>
      </c>
      <c r="E41" s="5"/>
      <c r="F41" s="5">
        <v>2</v>
      </c>
      <c r="G41" s="5">
        <v>7</v>
      </c>
      <c r="H41" s="28">
        <f t="shared" si="0"/>
        <v>9</v>
      </c>
      <c r="I41" s="46"/>
      <c r="J41" s="26"/>
      <c r="K41" s="26"/>
      <c r="L41" s="26"/>
      <c r="M41" s="22"/>
      <c r="N41" s="22"/>
    </row>
    <row r="42" spans="1:14" x14ac:dyDescent="0.25">
      <c r="A42" s="28">
        <f t="shared" si="1"/>
        <v>34</v>
      </c>
      <c r="B42" s="16">
        <v>2025</v>
      </c>
      <c r="C42" s="1" t="s">
        <v>37</v>
      </c>
      <c r="D42" s="2" t="s">
        <v>63</v>
      </c>
      <c r="E42" s="5"/>
      <c r="F42" s="5">
        <v>0</v>
      </c>
      <c r="G42" s="5">
        <v>4</v>
      </c>
      <c r="H42" s="28">
        <f t="shared" si="0"/>
        <v>4</v>
      </c>
      <c r="I42" s="28"/>
      <c r="J42" s="26"/>
      <c r="K42" s="26"/>
      <c r="L42" s="26"/>
      <c r="M42" s="22"/>
      <c r="N42" s="22"/>
    </row>
    <row r="43" spans="1:14" x14ac:dyDescent="0.25">
      <c r="A43" s="28">
        <f t="shared" si="1"/>
        <v>35</v>
      </c>
      <c r="B43" s="16">
        <v>2025</v>
      </c>
      <c r="C43" s="1" t="s">
        <v>32</v>
      </c>
      <c r="D43" s="2" t="s">
        <v>64</v>
      </c>
      <c r="E43" s="5"/>
      <c r="F43" s="5">
        <v>5</v>
      </c>
      <c r="G43" s="82">
        <v>13</v>
      </c>
      <c r="H43" s="28">
        <f t="shared" si="0"/>
        <v>18</v>
      </c>
      <c r="I43" s="28"/>
      <c r="J43" s="26"/>
      <c r="K43" s="26"/>
      <c r="L43" s="26"/>
      <c r="M43" s="22"/>
      <c r="N43" s="22"/>
    </row>
    <row r="44" spans="1:14" x14ac:dyDescent="0.25">
      <c r="A44" s="28">
        <f t="shared" si="1"/>
        <v>36</v>
      </c>
      <c r="B44" s="16"/>
      <c r="C44" s="1" t="s">
        <v>32</v>
      </c>
      <c r="D44" s="74" t="s">
        <v>65</v>
      </c>
      <c r="E44" s="5"/>
      <c r="F44" s="5">
        <v>0</v>
      </c>
      <c r="G44" s="5">
        <v>0</v>
      </c>
      <c r="H44" s="28">
        <f t="shared" si="0"/>
        <v>0</v>
      </c>
      <c r="I44" s="28"/>
      <c r="J44" s="26"/>
      <c r="K44" s="26"/>
      <c r="L44" s="26"/>
      <c r="M44" s="22"/>
      <c r="N44" s="22"/>
    </row>
    <row r="45" spans="1:14" x14ac:dyDescent="0.25">
      <c r="A45" s="28">
        <f t="shared" si="1"/>
        <v>37</v>
      </c>
      <c r="B45" s="16">
        <v>2025</v>
      </c>
      <c r="C45" s="1" t="s">
        <v>32</v>
      </c>
      <c r="D45" s="2" t="s">
        <v>66</v>
      </c>
      <c r="E45" s="5"/>
      <c r="F45" s="5">
        <v>2</v>
      </c>
      <c r="G45" s="5">
        <v>5</v>
      </c>
      <c r="H45" s="28">
        <f t="shared" si="0"/>
        <v>7</v>
      </c>
      <c r="I45" s="28"/>
      <c r="J45" s="26"/>
      <c r="K45" s="26"/>
      <c r="L45" s="26"/>
      <c r="M45" s="22"/>
      <c r="N45" s="22"/>
    </row>
    <row r="46" spans="1:14" x14ac:dyDescent="0.25">
      <c r="A46" s="28">
        <f t="shared" si="1"/>
        <v>38</v>
      </c>
      <c r="B46" s="16"/>
      <c r="C46" s="1" t="s">
        <v>32</v>
      </c>
      <c r="D46" s="74" t="s">
        <v>67</v>
      </c>
      <c r="E46" s="5"/>
      <c r="F46" s="5">
        <v>0</v>
      </c>
      <c r="G46" s="5">
        <v>0</v>
      </c>
      <c r="H46" s="28">
        <f t="shared" si="0"/>
        <v>0</v>
      </c>
      <c r="I46" s="28"/>
      <c r="J46" s="26"/>
      <c r="K46" s="26"/>
      <c r="L46" s="26"/>
      <c r="M46" s="22"/>
      <c r="N46" s="22"/>
    </row>
    <row r="47" spans="1:14" x14ac:dyDescent="0.25">
      <c r="A47" s="28">
        <f t="shared" si="1"/>
        <v>39</v>
      </c>
      <c r="B47" s="16">
        <v>2025</v>
      </c>
      <c r="C47" s="1" t="s">
        <v>32</v>
      </c>
      <c r="D47" s="2" t="s">
        <v>68</v>
      </c>
      <c r="E47" s="5"/>
      <c r="F47" s="5">
        <v>0</v>
      </c>
      <c r="G47" s="5">
        <v>0</v>
      </c>
      <c r="H47" s="28">
        <f t="shared" si="0"/>
        <v>0</v>
      </c>
      <c r="I47" s="47"/>
      <c r="J47" s="26"/>
      <c r="K47" s="26"/>
      <c r="L47" s="26"/>
      <c r="M47" s="22"/>
      <c r="N47" s="22"/>
    </row>
    <row r="48" spans="1:14" x14ac:dyDescent="0.25">
      <c r="A48" s="28">
        <f t="shared" si="1"/>
        <v>40</v>
      </c>
      <c r="B48" s="16">
        <v>2025</v>
      </c>
      <c r="C48" s="1" t="s">
        <v>32</v>
      </c>
      <c r="D48" s="2" t="s">
        <v>69</v>
      </c>
      <c r="E48" s="5"/>
      <c r="F48" s="5">
        <v>0</v>
      </c>
      <c r="G48" s="5">
        <v>0</v>
      </c>
      <c r="H48" s="28">
        <f t="shared" si="0"/>
        <v>0</v>
      </c>
      <c r="I48" s="47"/>
      <c r="J48" s="26"/>
      <c r="K48" s="26"/>
      <c r="L48" s="26"/>
      <c r="M48" s="22"/>
      <c r="N48" s="22"/>
    </row>
    <row r="49" spans="1:24" x14ac:dyDescent="0.25">
      <c r="A49" s="28">
        <f t="shared" si="1"/>
        <v>41</v>
      </c>
      <c r="B49" s="16">
        <v>2025</v>
      </c>
      <c r="C49" s="1" t="s">
        <v>32</v>
      </c>
      <c r="D49" s="74" t="s">
        <v>331</v>
      </c>
      <c r="E49" s="5"/>
      <c r="F49" s="5">
        <v>6</v>
      </c>
      <c r="G49" s="5">
        <v>0</v>
      </c>
      <c r="H49" s="28"/>
      <c r="I49" s="47"/>
      <c r="J49" s="26"/>
      <c r="K49" s="26"/>
      <c r="L49" s="26"/>
      <c r="M49" s="22"/>
      <c r="N49" s="22"/>
    </row>
    <row r="50" spans="1:24" x14ac:dyDescent="0.25">
      <c r="A50" s="28">
        <f t="shared" si="1"/>
        <v>42</v>
      </c>
      <c r="B50" s="16">
        <v>2025</v>
      </c>
      <c r="C50" s="1" t="s">
        <v>32</v>
      </c>
      <c r="D50" s="2" t="s">
        <v>70</v>
      </c>
      <c r="E50" s="5"/>
      <c r="F50" s="5">
        <v>0</v>
      </c>
      <c r="G50" s="5">
        <v>0</v>
      </c>
      <c r="H50" s="28">
        <f t="shared" si="0"/>
        <v>0</v>
      </c>
      <c r="I50" s="28"/>
      <c r="J50" s="26"/>
      <c r="K50" s="26"/>
      <c r="L50" s="26"/>
      <c r="M50" s="22"/>
      <c r="N50" s="22"/>
    </row>
    <row r="51" spans="1:24" x14ac:dyDescent="0.25">
      <c r="A51" s="28">
        <f t="shared" si="1"/>
        <v>43</v>
      </c>
      <c r="B51" s="16">
        <v>2025</v>
      </c>
      <c r="C51" s="1" t="s">
        <v>32</v>
      </c>
      <c r="D51" s="2" t="s">
        <v>71</v>
      </c>
      <c r="E51" s="5"/>
      <c r="F51" s="5">
        <v>0</v>
      </c>
      <c r="G51" s="5">
        <v>0</v>
      </c>
      <c r="H51" s="28">
        <f t="shared" si="0"/>
        <v>0</v>
      </c>
      <c r="I51" s="28"/>
      <c r="J51" s="26"/>
      <c r="K51" s="26"/>
      <c r="L51" s="26"/>
      <c r="M51" s="22"/>
      <c r="N51" s="22"/>
    </row>
    <row r="52" spans="1:24" x14ac:dyDescent="0.25">
      <c r="A52" s="28">
        <f t="shared" si="1"/>
        <v>44</v>
      </c>
      <c r="B52" s="16">
        <v>2025</v>
      </c>
      <c r="C52" s="1" t="s">
        <v>32</v>
      </c>
      <c r="D52" s="2" t="s">
        <v>72</v>
      </c>
      <c r="E52" s="5"/>
      <c r="F52" s="5">
        <v>0</v>
      </c>
      <c r="G52" s="5">
        <v>0</v>
      </c>
      <c r="H52" s="28">
        <f t="shared" si="0"/>
        <v>0</v>
      </c>
      <c r="I52" s="28"/>
      <c r="J52" s="26"/>
      <c r="K52" s="26"/>
      <c r="L52" s="26"/>
      <c r="M52" s="22"/>
      <c r="N52" s="22"/>
    </row>
    <row r="53" spans="1:24" x14ac:dyDescent="0.25">
      <c r="A53" s="28">
        <f t="shared" si="1"/>
        <v>45</v>
      </c>
      <c r="B53" s="16">
        <v>2025</v>
      </c>
      <c r="C53" s="1" t="s">
        <v>37</v>
      </c>
      <c r="D53" s="2" t="s">
        <v>326</v>
      </c>
      <c r="E53" s="5"/>
      <c r="F53" s="5">
        <v>0</v>
      </c>
      <c r="G53" s="5">
        <v>0</v>
      </c>
      <c r="H53" s="28"/>
      <c r="I53" s="28"/>
      <c r="J53" s="26"/>
      <c r="K53" s="26"/>
      <c r="L53" s="26"/>
      <c r="M53" s="22"/>
      <c r="N53" s="22"/>
    </row>
    <row r="54" spans="1:24" x14ac:dyDescent="0.25">
      <c r="A54" s="28">
        <f t="shared" si="1"/>
        <v>46</v>
      </c>
      <c r="B54" s="16"/>
      <c r="C54" s="1" t="s">
        <v>32</v>
      </c>
      <c r="D54" s="2" t="s">
        <v>73</v>
      </c>
      <c r="E54" s="5"/>
      <c r="F54" s="5">
        <v>0</v>
      </c>
      <c r="G54" s="5">
        <v>0</v>
      </c>
      <c r="H54" s="28">
        <f t="shared" si="0"/>
        <v>0</v>
      </c>
      <c r="I54" s="28"/>
      <c r="J54" s="26"/>
      <c r="K54" s="26"/>
      <c r="L54" s="26"/>
      <c r="M54" s="22"/>
      <c r="N54" s="22"/>
    </row>
    <row r="55" spans="1:24" x14ac:dyDescent="0.25">
      <c r="A55" s="28">
        <f t="shared" si="1"/>
        <v>47</v>
      </c>
      <c r="B55" s="16">
        <v>2025</v>
      </c>
      <c r="C55" s="1" t="s">
        <v>37</v>
      </c>
      <c r="D55" s="2" t="s">
        <v>74</v>
      </c>
      <c r="E55" s="5"/>
      <c r="F55" s="5">
        <v>2</v>
      </c>
      <c r="G55" s="5">
        <v>0</v>
      </c>
      <c r="H55" s="28">
        <f t="shared" si="0"/>
        <v>2</v>
      </c>
      <c r="I55" s="47"/>
      <c r="J55" s="26"/>
      <c r="K55" s="26"/>
      <c r="L55" s="26"/>
      <c r="M55" s="22"/>
      <c r="N55" s="22"/>
    </row>
    <row r="56" spans="1:24" x14ac:dyDescent="0.25">
      <c r="A56" s="28">
        <f t="shared" si="1"/>
        <v>48</v>
      </c>
      <c r="B56" s="16">
        <v>2025</v>
      </c>
      <c r="C56" s="1" t="s">
        <v>37</v>
      </c>
      <c r="D56" s="2" t="s">
        <v>75</v>
      </c>
      <c r="E56" s="5"/>
      <c r="F56" s="5">
        <v>14</v>
      </c>
      <c r="G56" s="82">
        <v>27</v>
      </c>
      <c r="H56" s="28">
        <f t="shared" si="0"/>
        <v>41</v>
      </c>
      <c r="I56" s="47"/>
      <c r="J56" s="26"/>
      <c r="K56" s="26"/>
      <c r="L56" s="26"/>
      <c r="M56" s="22"/>
      <c r="N56" s="22"/>
      <c r="T56" s="22"/>
      <c r="U56" s="22"/>
      <c r="V56" s="22"/>
      <c r="W56" s="22"/>
      <c r="X56" s="22"/>
    </row>
    <row r="57" spans="1:24" x14ac:dyDescent="0.25">
      <c r="A57" s="28">
        <f t="shared" si="1"/>
        <v>49</v>
      </c>
      <c r="B57" s="16">
        <v>2025</v>
      </c>
      <c r="C57" s="1" t="s">
        <v>32</v>
      </c>
      <c r="D57" s="2" t="s">
        <v>76</v>
      </c>
      <c r="E57" s="5"/>
      <c r="F57" s="5">
        <v>0</v>
      </c>
      <c r="G57" s="5">
        <v>0</v>
      </c>
      <c r="H57" s="28">
        <f t="shared" si="0"/>
        <v>0</v>
      </c>
      <c r="I57" s="47"/>
      <c r="J57" s="26"/>
      <c r="K57" s="26"/>
      <c r="L57" s="17"/>
      <c r="M57" s="58"/>
      <c r="N57" s="59"/>
      <c r="O57" s="59"/>
      <c r="P57" s="57"/>
      <c r="Q57" s="58"/>
      <c r="R57" s="56"/>
      <c r="S57" s="57"/>
      <c r="T57" s="60"/>
      <c r="U57" s="60"/>
      <c r="V57" s="61"/>
      <c r="W57" s="62"/>
      <c r="X57" s="22"/>
    </row>
    <row r="58" spans="1:24" x14ac:dyDescent="0.25">
      <c r="A58" s="28">
        <f t="shared" si="1"/>
        <v>50</v>
      </c>
      <c r="B58" s="16"/>
      <c r="C58" s="1" t="s">
        <v>37</v>
      </c>
      <c r="D58" s="2" t="s">
        <v>77</v>
      </c>
      <c r="E58" s="5"/>
      <c r="F58" s="5">
        <v>0</v>
      </c>
      <c r="G58" s="5">
        <v>0</v>
      </c>
      <c r="H58" s="28">
        <f t="shared" si="0"/>
        <v>0</v>
      </c>
      <c r="I58" s="17"/>
      <c r="J58" s="55"/>
      <c r="K58" s="55"/>
      <c r="L58" s="26"/>
      <c r="M58" s="22"/>
      <c r="N58" s="22"/>
      <c r="T58" s="22"/>
      <c r="U58" s="22"/>
      <c r="V58" s="22"/>
      <c r="W58" s="22"/>
      <c r="X58" s="22"/>
    </row>
    <row r="59" spans="1:24" x14ac:dyDescent="0.25">
      <c r="A59" s="28">
        <f t="shared" si="1"/>
        <v>51</v>
      </c>
      <c r="B59" s="16">
        <v>2025</v>
      </c>
      <c r="C59" s="1" t="s">
        <v>32</v>
      </c>
      <c r="D59" s="2" t="s">
        <v>78</v>
      </c>
      <c r="E59" s="5"/>
      <c r="F59" s="5">
        <v>0</v>
      </c>
      <c r="G59" s="5">
        <v>0</v>
      </c>
      <c r="H59" s="28">
        <f t="shared" si="0"/>
        <v>0</v>
      </c>
      <c r="I59" s="47"/>
      <c r="J59" s="26"/>
      <c r="K59" s="26"/>
      <c r="L59" s="26"/>
      <c r="M59" s="22"/>
      <c r="N59" s="22"/>
    </row>
    <row r="60" spans="1:24" x14ac:dyDescent="0.25">
      <c r="A60" s="28">
        <f t="shared" si="1"/>
        <v>52</v>
      </c>
      <c r="B60" s="16"/>
      <c r="C60" s="1" t="s">
        <v>32</v>
      </c>
      <c r="D60" s="2" t="s">
        <v>79</v>
      </c>
      <c r="E60" s="5"/>
      <c r="F60" s="5">
        <v>0</v>
      </c>
      <c r="G60" s="5">
        <v>0</v>
      </c>
      <c r="H60" s="28">
        <f t="shared" si="0"/>
        <v>0</v>
      </c>
      <c r="I60" s="47"/>
      <c r="J60" s="26"/>
      <c r="K60" s="26"/>
      <c r="L60" s="26"/>
      <c r="M60" s="22"/>
      <c r="N60" s="22"/>
    </row>
    <row r="61" spans="1:24" x14ac:dyDescent="0.25">
      <c r="A61" s="28">
        <f t="shared" si="1"/>
        <v>53</v>
      </c>
      <c r="B61" s="16">
        <v>2025</v>
      </c>
      <c r="C61" s="1" t="s">
        <v>37</v>
      </c>
      <c r="D61" s="2" t="s">
        <v>80</v>
      </c>
      <c r="E61" s="5"/>
      <c r="F61" s="5">
        <v>7</v>
      </c>
      <c r="G61" s="82">
        <v>12</v>
      </c>
      <c r="H61" s="28">
        <f t="shared" si="0"/>
        <v>19</v>
      </c>
      <c r="I61" s="28"/>
      <c r="J61" s="26"/>
      <c r="K61" s="26"/>
      <c r="L61" s="26"/>
      <c r="M61" s="22"/>
      <c r="N61" s="22"/>
    </row>
    <row r="62" spans="1:24" x14ac:dyDescent="0.25">
      <c r="A62" s="28">
        <f t="shared" si="1"/>
        <v>54</v>
      </c>
      <c r="B62" s="16">
        <v>2025</v>
      </c>
      <c r="C62" s="1" t="s">
        <v>37</v>
      </c>
      <c r="D62" s="2" t="s">
        <v>81</v>
      </c>
      <c r="E62" s="5"/>
      <c r="F62" s="5">
        <v>0</v>
      </c>
      <c r="G62" s="5">
        <v>0</v>
      </c>
      <c r="H62" s="28">
        <f t="shared" si="0"/>
        <v>0</v>
      </c>
      <c r="I62" s="28"/>
      <c r="J62" s="26"/>
      <c r="K62" s="26"/>
      <c r="L62" s="26"/>
      <c r="M62" s="22"/>
      <c r="N62" s="22"/>
    </row>
    <row r="63" spans="1:24" x14ac:dyDescent="0.25">
      <c r="A63" s="28">
        <f t="shared" si="1"/>
        <v>55</v>
      </c>
      <c r="B63" s="77">
        <v>2025</v>
      </c>
      <c r="C63" s="1" t="s">
        <v>32</v>
      </c>
      <c r="D63" s="2" t="s">
        <v>82</v>
      </c>
      <c r="E63" s="5"/>
      <c r="F63" s="5">
        <v>0</v>
      </c>
      <c r="G63" s="5">
        <v>0</v>
      </c>
      <c r="H63" s="28">
        <f t="shared" si="0"/>
        <v>0</v>
      </c>
      <c r="I63" s="28"/>
      <c r="J63" s="26"/>
      <c r="K63" s="26"/>
      <c r="L63" s="26"/>
      <c r="M63" s="22"/>
      <c r="N63" s="22"/>
    </row>
    <row r="64" spans="1:24" x14ac:dyDescent="0.25">
      <c r="A64" s="28">
        <f t="shared" si="1"/>
        <v>56</v>
      </c>
      <c r="B64" s="16">
        <v>2025</v>
      </c>
      <c r="C64" s="1" t="s">
        <v>32</v>
      </c>
      <c r="D64" s="2" t="s">
        <v>83</v>
      </c>
      <c r="E64" s="5"/>
      <c r="F64" s="5">
        <v>0</v>
      </c>
      <c r="G64" s="5">
        <v>0</v>
      </c>
      <c r="H64" s="28">
        <f t="shared" si="0"/>
        <v>0</v>
      </c>
      <c r="I64" s="28"/>
      <c r="J64" s="26"/>
      <c r="K64" s="26"/>
      <c r="L64" s="26"/>
      <c r="M64" s="22"/>
      <c r="N64" s="22"/>
    </row>
    <row r="65" spans="1:14" x14ac:dyDescent="0.25">
      <c r="A65" s="28">
        <f t="shared" si="1"/>
        <v>57</v>
      </c>
      <c r="B65" s="16">
        <v>2025</v>
      </c>
      <c r="C65" s="1" t="s">
        <v>37</v>
      </c>
      <c r="D65" s="2" t="s">
        <v>84</v>
      </c>
      <c r="E65" s="5"/>
      <c r="F65" s="5">
        <v>0</v>
      </c>
      <c r="G65" s="5">
        <v>0</v>
      </c>
      <c r="H65" s="28">
        <f t="shared" si="0"/>
        <v>0</v>
      </c>
      <c r="I65" s="28"/>
      <c r="J65" s="26"/>
      <c r="K65" s="26"/>
      <c r="L65" s="26"/>
      <c r="M65" s="22"/>
      <c r="N65" s="22"/>
    </row>
    <row r="66" spans="1:14" x14ac:dyDescent="0.25">
      <c r="A66" s="28">
        <f t="shared" si="1"/>
        <v>58</v>
      </c>
      <c r="B66" s="16"/>
      <c r="C66" s="1" t="s">
        <v>32</v>
      </c>
      <c r="D66" s="2" t="s">
        <v>85</v>
      </c>
      <c r="E66" s="5"/>
      <c r="F66" s="5">
        <v>0</v>
      </c>
      <c r="G66" s="5">
        <v>0</v>
      </c>
      <c r="H66" s="28">
        <f t="shared" si="0"/>
        <v>0</v>
      </c>
      <c r="I66" s="28"/>
      <c r="J66" s="26"/>
      <c r="K66" s="26"/>
      <c r="L66" s="26"/>
      <c r="M66" s="22"/>
      <c r="N66" s="22"/>
    </row>
    <row r="67" spans="1:14" x14ac:dyDescent="0.25">
      <c r="A67" s="28">
        <f t="shared" si="1"/>
        <v>59</v>
      </c>
      <c r="B67" s="16">
        <v>2025</v>
      </c>
      <c r="C67" s="1" t="s">
        <v>37</v>
      </c>
      <c r="D67" s="2" t="s">
        <v>86</v>
      </c>
      <c r="E67" s="5"/>
      <c r="F67" s="5">
        <v>14</v>
      </c>
      <c r="G67" s="82">
        <v>21</v>
      </c>
      <c r="H67" s="28">
        <f t="shared" si="0"/>
        <v>35</v>
      </c>
      <c r="I67" s="28"/>
      <c r="J67" s="26"/>
      <c r="K67" s="26"/>
      <c r="L67" s="26"/>
      <c r="M67" s="22"/>
      <c r="N67" s="22"/>
    </row>
    <row r="68" spans="1:14" x14ac:dyDescent="0.25">
      <c r="A68" s="28">
        <f t="shared" si="1"/>
        <v>60</v>
      </c>
      <c r="B68" s="16">
        <v>2025</v>
      </c>
      <c r="C68" s="1" t="s">
        <v>32</v>
      </c>
      <c r="D68" s="2" t="s">
        <v>87</v>
      </c>
      <c r="E68" s="5"/>
      <c r="F68" s="5">
        <v>0</v>
      </c>
      <c r="G68" s="5">
        <v>0</v>
      </c>
      <c r="H68" s="28">
        <f t="shared" si="0"/>
        <v>0</v>
      </c>
      <c r="I68" s="28"/>
      <c r="J68" s="26"/>
      <c r="K68" s="26"/>
      <c r="L68" s="26"/>
      <c r="M68" s="22"/>
      <c r="N68" s="22"/>
    </row>
    <row r="69" spans="1:14" x14ac:dyDescent="0.25">
      <c r="A69" s="28">
        <f t="shared" si="1"/>
        <v>61</v>
      </c>
      <c r="B69" s="16">
        <v>2025</v>
      </c>
      <c r="C69" s="1" t="s">
        <v>37</v>
      </c>
      <c r="D69" s="2" t="s">
        <v>88</v>
      </c>
      <c r="E69" s="5"/>
      <c r="F69" s="5">
        <v>0</v>
      </c>
      <c r="G69" s="5">
        <v>0</v>
      </c>
      <c r="H69" s="28">
        <f t="shared" si="0"/>
        <v>0</v>
      </c>
      <c r="I69" s="28"/>
      <c r="J69" s="26"/>
      <c r="K69" s="26"/>
      <c r="L69" s="26"/>
      <c r="M69" s="22"/>
      <c r="N69" s="22"/>
    </row>
    <row r="70" spans="1:14" x14ac:dyDescent="0.25">
      <c r="A70" s="28">
        <f t="shared" si="1"/>
        <v>62</v>
      </c>
      <c r="B70" s="16"/>
      <c r="C70" s="1" t="s">
        <v>32</v>
      </c>
      <c r="D70" s="2" t="s">
        <v>89</v>
      </c>
      <c r="E70" s="5"/>
      <c r="F70" s="5">
        <v>0</v>
      </c>
      <c r="G70" s="5">
        <v>0</v>
      </c>
      <c r="H70" s="28">
        <f t="shared" si="0"/>
        <v>0</v>
      </c>
      <c r="I70" s="28"/>
      <c r="J70" s="26"/>
      <c r="K70" s="26"/>
      <c r="L70" s="26"/>
      <c r="M70" s="22"/>
      <c r="N70" s="22"/>
    </row>
    <row r="71" spans="1:14" x14ac:dyDescent="0.25">
      <c r="A71" s="28">
        <f t="shared" si="1"/>
        <v>63</v>
      </c>
      <c r="B71" s="16">
        <v>2025</v>
      </c>
      <c r="C71" s="63" t="s">
        <v>32</v>
      </c>
      <c r="D71" s="67" t="s">
        <v>90</v>
      </c>
      <c r="E71" s="5"/>
      <c r="F71" s="5">
        <v>8</v>
      </c>
      <c r="G71" s="82">
        <v>24</v>
      </c>
      <c r="H71" s="28">
        <f t="shared" si="0"/>
        <v>32</v>
      </c>
      <c r="I71" s="28"/>
      <c r="J71" s="26"/>
      <c r="K71" s="26"/>
      <c r="L71" s="26"/>
      <c r="M71" s="22"/>
      <c r="N71" s="22"/>
    </row>
    <row r="72" spans="1:14" x14ac:dyDescent="0.25">
      <c r="A72" s="28">
        <f t="shared" si="1"/>
        <v>64</v>
      </c>
      <c r="B72" s="87">
        <v>2025</v>
      </c>
      <c r="C72" s="1" t="s">
        <v>32</v>
      </c>
      <c r="D72" s="2" t="s">
        <v>91</v>
      </c>
      <c r="E72" s="5"/>
      <c r="F72" s="5">
        <v>8</v>
      </c>
      <c r="G72" s="82">
        <v>14</v>
      </c>
      <c r="H72" s="28">
        <f t="shared" si="0"/>
        <v>22</v>
      </c>
      <c r="I72" s="28"/>
      <c r="J72" s="26"/>
      <c r="K72" s="26"/>
      <c r="L72" s="26"/>
      <c r="M72" s="22"/>
      <c r="N72" s="22"/>
    </row>
    <row r="73" spans="1:14" x14ac:dyDescent="0.25">
      <c r="A73" s="28">
        <f t="shared" si="1"/>
        <v>65</v>
      </c>
      <c r="B73" s="87">
        <v>2025</v>
      </c>
      <c r="C73" s="1" t="s">
        <v>32</v>
      </c>
      <c r="D73" s="2" t="s">
        <v>339</v>
      </c>
      <c r="E73" s="5"/>
      <c r="F73" s="5">
        <v>2</v>
      </c>
      <c r="G73" s="82"/>
      <c r="H73" s="28"/>
      <c r="I73" s="28"/>
      <c r="J73" s="26"/>
      <c r="K73" s="26"/>
      <c r="L73" s="26"/>
      <c r="M73" s="22"/>
      <c r="N73" s="22"/>
    </row>
    <row r="74" spans="1:14" x14ac:dyDescent="0.25">
      <c r="A74" s="28">
        <f t="shared" si="1"/>
        <v>66</v>
      </c>
      <c r="B74" s="87">
        <v>2025</v>
      </c>
      <c r="C74" s="1" t="s">
        <v>32</v>
      </c>
      <c r="D74" s="74" t="s">
        <v>324</v>
      </c>
      <c r="E74" s="5"/>
      <c r="F74" s="5">
        <v>0</v>
      </c>
      <c r="G74" s="5">
        <v>0</v>
      </c>
      <c r="H74" s="28">
        <f t="shared" si="0"/>
        <v>0</v>
      </c>
      <c r="I74" s="28"/>
      <c r="J74" s="26"/>
      <c r="K74" s="26"/>
      <c r="L74" s="26"/>
      <c r="M74" s="22"/>
      <c r="N74" s="22"/>
    </row>
    <row r="75" spans="1:14" x14ac:dyDescent="0.25">
      <c r="A75" s="28">
        <f t="shared" ref="A75:A138" si="2">A74+1</f>
        <v>67</v>
      </c>
      <c r="B75" s="16">
        <v>2025</v>
      </c>
      <c r="C75" s="1" t="s">
        <v>32</v>
      </c>
      <c r="D75" s="67" t="s">
        <v>92</v>
      </c>
      <c r="E75" s="5"/>
      <c r="F75" s="5">
        <v>1</v>
      </c>
      <c r="G75" s="5">
        <v>9</v>
      </c>
      <c r="H75" s="28">
        <f t="shared" si="0"/>
        <v>10</v>
      </c>
      <c r="I75" s="28"/>
      <c r="J75" s="26"/>
      <c r="K75" s="26"/>
      <c r="L75" s="26"/>
      <c r="M75" s="22"/>
      <c r="N75" s="22"/>
    </row>
    <row r="76" spans="1:14" x14ac:dyDescent="0.25">
      <c r="A76" s="28">
        <f t="shared" si="2"/>
        <v>68</v>
      </c>
      <c r="B76" s="16">
        <v>2025</v>
      </c>
      <c r="C76" s="1" t="s">
        <v>37</v>
      </c>
      <c r="D76" s="6" t="s">
        <v>93</v>
      </c>
      <c r="E76" s="5"/>
      <c r="F76" s="5">
        <v>0</v>
      </c>
      <c r="G76" s="5">
        <v>0</v>
      </c>
      <c r="H76" s="28">
        <f t="shared" si="0"/>
        <v>0</v>
      </c>
      <c r="I76" s="28"/>
      <c r="J76" s="26"/>
      <c r="K76" s="26"/>
      <c r="L76" s="26"/>
      <c r="M76" s="22"/>
      <c r="N76" s="22"/>
    </row>
    <row r="77" spans="1:14" x14ac:dyDescent="0.25">
      <c r="A77" s="28">
        <f t="shared" si="2"/>
        <v>69</v>
      </c>
      <c r="B77" s="16">
        <v>2025</v>
      </c>
      <c r="C77" s="1" t="s">
        <v>32</v>
      </c>
      <c r="D77" s="6" t="s">
        <v>94</v>
      </c>
      <c r="E77" s="5"/>
      <c r="F77" s="5">
        <v>0</v>
      </c>
      <c r="G77" s="5">
        <v>0</v>
      </c>
      <c r="H77" s="28">
        <f t="shared" si="0"/>
        <v>0</v>
      </c>
      <c r="I77" s="28"/>
      <c r="J77" s="26"/>
      <c r="K77" s="26"/>
      <c r="L77" s="16"/>
      <c r="M77" s="22"/>
      <c r="N77" s="22"/>
    </row>
    <row r="78" spans="1:14" x14ac:dyDescent="0.25">
      <c r="A78" s="28">
        <f t="shared" si="2"/>
        <v>70</v>
      </c>
      <c r="B78" s="16">
        <v>2025</v>
      </c>
      <c r="C78" s="1" t="s">
        <v>37</v>
      </c>
      <c r="D78" s="2" t="s">
        <v>95</v>
      </c>
      <c r="E78" s="5"/>
      <c r="F78" s="5">
        <v>0</v>
      </c>
      <c r="G78" s="5">
        <v>0</v>
      </c>
      <c r="H78" s="28">
        <f t="shared" si="0"/>
        <v>0</v>
      </c>
      <c r="I78" s="28"/>
      <c r="J78" s="26"/>
      <c r="K78" s="38"/>
      <c r="L78" s="26"/>
      <c r="M78" s="22"/>
      <c r="N78" s="22"/>
    </row>
    <row r="79" spans="1:14" x14ac:dyDescent="0.25">
      <c r="A79" s="28">
        <f t="shared" si="2"/>
        <v>71</v>
      </c>
      <c r="B79" s="16">
        <v>2025</v>
      </c>
      <c r="C79" s="1" t="s">
        <v>32</v>
      </c>
      <c r="D79" s="2" t="s">
        <v>96</v>
      </c>
      <c r="E79" s="5"/>
      <c r="F79" s="5">
        <v>0</v>
      </c>
      <c r="G79" s="5">
        <v>0</v>
      </c>
      <c r="H79" s="28">
        <f t="shared" si="0"/>
        <v>0</v>
      </c>
      <c r="I79" s="28"/>
      <c r="J79" s="17"/>
      <c r="K79" s="26"/>
      <c r="L79" s="26"/>
      <c r="M79" s="22"/>
      <c r="N79" s="22"/>
    </row>
    <row r="80" spans="1:14" x14ac:dyDescent="0.25">
      <c r="A80" s="28">
        <f t="shared" si="2"/>
        <v>72</v>
      </c>
      <c r="B80" s="16">
        <v>2025</v>
      </c>
      <c r="C80" s="1" t="s">
        <v>37</v>
      </c>
      <c r="D80" s="2" t="s">
        <v>97</v>
      </c>
      <c r="E80" s="5"/>
      <c r="F80" s="5">
        <v>9</v>
      </c>
      <c r="G80" s="82">
        <v>18</v>
      </c>
      <c r="H80" s="28">
        <f t="shared" ref="H80:H148" si="3">+G80+F80+E80</f>
        <v>27</v>
      </c>
      <c r="I80" s="28"/>
      <c r="J80" s="26"/>
      <c r="K80" s="26"/>
      <c r="L80" s="26"/>
      <c r="M80" s="22"/>
      <c r="N80" s="22"/>
    </row>
    <row r="81" spans="1:14" x14ac:dyDescent="0.25">
      <c r="A81" s="28">
        <f t="shared" si="2"/>
        <v>73</v>
      </c>
      <c r="B81" s="16"/>
      <c r="C81" s="1" t="s">
        <v>37</v>
      </c>
      <c r="D81" s="74" t="s">
        <v>98</v>
      </c>
      <c r="E81" s="5"/>
      <c r="F81" s="5">
        <v>0</v>
      </c>
      <c r="G81" s="5">
        <v>0</v>
      </c>
      <c r="H81" s="28">
        <f t="shared" si="3"/>
        <v>0</v>
      </c>
      <c r="I81" s="28"/>
      <c r="J81" s="26"/>
      <c r="K81" s="26"/>
      <c r="L81" s="26"/>
      <c r="M81" s="22"/>
      <c r="N81" s="22"/>
    </row>
    <row r="82" spans="1:14" x14ac:dyDescent="0.25">
      <c r="A82" s="28">
        <f t="shared" si="2"/>
        <v>74</v>
      </c>
      <c r="B82" s="77">
        <v>2025</v>
      </c>
      <c r="C82" s="77" t="s">
        <v>32</v>
      </c>
      <c r="D82" s="96" t="s">
        <v>353</v>
      </c>
      <c r="E82" s="5"/>
      <c r="F82" s="5">
        <v>0</v>
      </c>
      <c r="G82" s="5"/>
      <c r="H82" s="28"/>
      <c r="I82" s="28"/>
      <c r="J82" s="26"/>
      <c r="K82" s="26"/>
      <c r="L82" s="26"/>
      <c r="M82" s="22"/>
      <c r="N82" s="22"/>
    </row>
    <row r="83" spans="1:14" x14ac:dyDescent="0.25">
      <c r="A83" s="28">
        <f t="shared" si="2"/>
        <v>75</v>
      </c>
      <c r="B83" s="16">
        <v>2025</v>
      </c>
      <c r="C83" s="1" t="s">
        <v>32</v>
      </c>
      <c r="D83" s="81" t="s">
        <v>337</v>
      </c>
      <c r="E83" s="5"/>
      <c r="F83" s="5">
        <v>4</v>
      </c>
      <c r="G83" s="5">
        <v>0</v>
      </c>
      <c r="H83" s="28"/>
      <c r="I83" s="28"/>
      <c r="J83" s="26"/>
      <c r="K83" s="26"/>
      <c r="L83" s="26"/>
      <c r="M83" s="22"/>
      <c r="N83" s="22"/>
    </row>
    <row r="84" spans="1:14" x14ac:dyDescent="0.25">
      <c r="A84" s="28">
        <f t="shared" si="2"/>
        <v>76</v>
      </c>
      <c r="B84" s="16">
        <v>2025</v>
      </c>
      <c r="C84" s="1" t="s">
        <v>37</v>
      </c>
      <c r="D84" s="2" t="s">
        <v>99</v>
      </c>
      <c r="E84" s="5"/>
      <c r="F84" s="5">
        <v>2</v>
      </c>
      <c r="G84" s="82">
        <v>11</v>
      </c>
      <c r="H84" s="28">
        <f t="shared" si="3"/>
        <v>13</v>
      </c>
      <c r="I84" s="28"/>
      <c r="J84" s="26"/>
      <c r="K84" s="26"/>
      <c r="L84" s="26"/>
      <c r="M84" s="22"/>
      <c r="N84" s="22"/>
    </row>
    <row r="85" spans="1:14" x14ac:dyDescent="0.25">
      <c r="A85" s="28">
        <f t="shared" si="2"/>
        <v>77</v>
      </c>
      <c r="B85" s="86"/>
      <c r="C85" s="1" t="s">
        <v>37</v>
      </c>
      <c r="D85" s="2" t="s">
        <v>100</v>
      </c>
      <c r="E85" s="5"/>
      <c r="F85" s="5">
        <v>0</v>
      </c>
      <c r="G85" s="5">
        <v>0</v>
      </c>
      <c r="H85" s="28">
        <f t="shared" si="3"/>
        <v>0</v>
      </c>
      <c r="I85" s="28"/>
      <c r="J85" s="26"/>
      <c r="K85" s="26"/>
      <c r="L85" s="26"/>
      <c r="M85" s="22"/>
      <c r="N85" s="22"/>
    </row>
    <row r="86" spans="1:14" x14ac:dyDescent="0.25">
      <c r="A86" s="28">
        <f t="shared" si="2"/>
        <v>78</v>
      </c>
      <c r="B86" s="16">
        <v>2025</v>
      </c>
      <c r="C86" s="1" t="s">
        <v>32</v>
      </c>
      <c r="D86" s="2" t="s">
        <v>101</v>
      </c>
      <c r="E86" s="5"/>
      <c r="F86" s="5">
        <v>4</v>
      </c>
      <c r="G86" s="83">
        <v>8</v>
      </c>
      <c r="H86" s="28">
        <f t="shared" si="3"/>
        <v>12</v>
      </c>
      <c r="I86" s="28"/>
      <c r="J86" s="26"/>
      <c r="K86" s="26"/>
      <c r="L86" s="26"/>
      <c r="M86" s="22"/>
      <c r="N86" s="22"/>
    </row>
    <row r="87" spans="1:14" x14ac:dyDescent="0.25">
      <c r="A87" s="28">
        <f t="shared" si="2"/>
        <v>79</v>
      </c>
      <c r="B87" s="77">
        <v>2025</v>
      </c>
      <c r="C87" s="77" t="s">
        <v>32</v>
      </c>
      <c r="D87" s="96" t="s">
        <v>351</v>
      </c>
      <c r="E87" s="5"/>
      <c r="F87" s="5">
        <v>0</v>
      </c>
      <c r="G87" s="83"/>
      <c r="H87" s="28"/>
      <c r="I87" s="28"/>
      <c r="J87" s="26"/>
      <c r="K87" s="26"/>
      <c r="L87" s="26"/>
      <c r="M87" s="22"/>
      <c r="N87" s="22"/>
    </row>
    <row r="88" spans="1:14" x14ac:dyDescent="0.25">
      <c r="A88" s="28">
        <f t="shared" si="2"/>
        <v>80</v>
      </c>
      <c r="B88" s="16">
        <v>2025</v>
      </c>
      <c r="C88" s="1" t="s">
        <v>37</v>
      </c>
      <c r="D88" s="2" t="s">
        <v>102</v>
      </c>
      <c r="E88" s="5"/>
      <c r="F88" s="5">
        <v>10</v>
      </c>
      <c r="G88" s="82">
        <v>18</v>
      </c>
      <c r="H88" s="28">
        <f t="shared" si="3"/>
        <v>28</v>
      </c>
      <c r="I88" s="48"/>
      <c r="J88" s="26"/>
      <c r="K88" s="26"/>
      <c r="L88" s="26"/>
      <c r="M88" s="22"/>
      <c r="N88" s="22"/>
    </row>
    <row r="89" spans="1:14" x14ac:dyDescent="0.25">
      <c r="A89" s="28">
        <f t="shared" si="2"/>
        <v>81</v>
      </c>
      <c r="B89" s="16">
        <v>2025</v>
      </c>
      <c r="C89" s="1" t="s">
        <v>32</v>
      </c>
      <c r="D89" s="2" t="s">
        <v>103</v>
      </c>
      <c r="E89" s="5"/>
      <c r="F89" s="5">
        <v>0</v>
      </c>
      <c r="G89" s="5">
        <v>0</v>
      </c>
      <c r="H89" s="28">
        <f t="shared" si="3"/>
        <v>0</v>
      </c>
      <c r="I89" s="28"/>
      <c r="J89" s="26"/>
      <c r="K89" s="26"/>
      <c r="L89" s="26"/>
      <c r="M89" s="22"/>
      <c r="N89" s="22"/>
    </row>
    <row r="90" spans="1:14" x14ac:dyDescent="0.25">
      <c r="A90" s="28">
        <f t="shared" si="2"/>
        <v>82</v>
      </c>
      <c r="B90" s="16">
        <v>2025</v>
      </c>
      <c r="C90" s="1" t="s">
        <v>32</v>
      </c>
      <c r="D90" s="2" t="s">
        <v>104</v>
      </c>
      <c r="E90" s="5"/>
      <c r="F90" s="5">
        <v>8</v>
      </c>
      <c r="G90" s="82">
        <v>13</v>
      </c>
      <c r="H90" s="28">
        <f t="shared" si="3"/>
        <v>21</v>
      </c>
      <c r="I90" s="28"/>
      <c r="J90" s="26"/>
      <c r="K90" s="26"/>
      <c r="L90" s="26"/>
      <c r="M90" s="22"/>
      <c r="N90" s="22"/>
    </row>
    <row r="91" spans="1:14" x14ac:dyDescent="0.25">
      <c r="A91" s="28">
        <f t="shared" si="2"/>
        <v>83</v>
      </c>
      <c r="B91" s="16">
        <v>2025</v>
      </c>
      <c r="C91" s="63" t="s">
        <v>37</v>
      </c>
      <c r="D91" s="65" t="s">
        <v>105</v>
      </c>
      <c r="E91" s="5"/>
      <c r="F91" s="5">
        <v>0</v>
      </c>
      <c r="G91" s="5">
        <v>1</v>
      </c>
      <c r="H91" s="28">
        <f t="shared" si="3"/>
        <v>1</v>
      </c>
      <c r="I91" s="28"/>
      <c r="J91" s="26"/>
      <c r="K91" s="26"/>
      <c r="L91" s="26"/>
      <c r="M91" s="22"/>
      <c r="N91" s="22"/>
    </row>
    <row r="92" spans="1:14" x14ac:dyDescent="0.25">
      <c r="A92" s="28">
        <f t="shared" si="2"/>
        <v>84</v>
      </c>
      <c r="B92" s="16">
        <v>2025</v>
      </c>
      <c r="C92" s="1" t="s">
        <v>32</v>
      </c>
      <c r="D92" s="2" t="s">
        <v>106</v>
      </c>
      <c r="E92" s="5"/>
      <c r="F92" s="5">
        <v>5</v>
      </c>
      <c r="G92" s="5">
        <v>7</v>
      </c>
      <c r="H92" s="28">
        <f t="shared" si="3"/>
        <v>12</v>
      </c>
      <c r="I92" s="28"/>
      <c r="J92" s="26"/>
      <c r="K92" s="26"/>
      <c r="L92" s="26"/>
      <c r="M92" s="22"/>
      <c r="N92" s="22"/>
    </row>
    <row r="93" spans="1:14" x14ac:dyDescent="0.25">
      <c r="A93" s="28">
        <f t="shared" si="2"/>
        <v>85</v>
      </c>
      <c r="B93" s="16">
        <v>2025</v>
      </c>
      <c r="C93" s="63" t="s">
        <v>32</v>
      </c>
      <c r="D93" s="65" t="s">
        <v>107</v>
      </c>
      <c r="E93" s="5"/>
      <c r="F93" s="5">
        <v>0</v>
      </c>
      <c r="G93" s="5">
        <v>0</v>
      </c>
      <c r="H93" s="28">
        <f t="shared" si="3"/>
        <v>0</v>
      </c>
      <c r="I93" s="28"/>
      <c r="J93" s="26"/>
      <c r="K93" s="26"/>
      <c r="L93" s="26"/>
      <c r="M93" s="22"/>
      <c r="N93" s="22"/>
    </row>
    <row r="94" spans="1:14" x14ac:dyDescent="0.25">
      <c r="A94" s="28">
        <f t="shared" si="2"/>
        <v>86</v>
      </c>
      <c r="B94" s="16">
        <v>2025</v>
      </c>
      <c r="C94" s="1" t="s">
        <v>32</v>
      </c>
      <c r="D94" s="65" t="s">
        <v>108</v>
      </c>
      <c r="E94" s="5"/>
      <c r="F94" s="5">
        <v>0</v>
      </c>
      <c r="G94" s="5">
        <v>0</v>
      </c>
      <c r="H94" s="28">
        <f t="shared" si="3"/>
        <v>0</v>
      </c>
      <c r="I94" s="28"/>
      <c r="J94" s="26"/>
      <c r="K94" s="26"/>
      <c r="L94" s="26"/>
      <c r="M94" s="22"/>
      <c r="N94" s="22"/>
    </row>
    <row r="95" spans="1:14" x14ac:dyDescent="0.25">
      <c r="A95" s="28">
        <f t="shared" si="2"/>
        <v>87</v>
      </c>
      <c r="B95" s="16">
        <v>2025</v>
      </c>
      <c r="C95" s="63" t="s">
        <v>32</v>
      </c>
      <c r="D95" s="2" t="s">
        <v>109</v>
      </c>
      <c r="E95" s="5"/>
      <c r="F95" s="5">
        <v>3</v>
      </c>
      <c r="G95" s="85">
        <v>10</v>
      </c>
      <c r="H95" s="28">
        <f t="shared" si="3"/>
        <v>13</v>
      </c>
      <c r="I95" s="28"/>
      <c r="J95" s="26"/>
      <c r="K95" s="26"/>
      <c r="L95" s="26"/>
      <c r="M95" s="22"/>
      <c r="N95" s="22"/>
    </row>
    <row r="96" spans="1:14" x14ac:dyDescent="0.25">
      <c r="A96" s="28">
        <f t="shared" si="2"/>
        <v>88</v>
      </c>
      <c r="B96" s="16">
        <v>2025</v>
      </c>
      <c r="C96" s="1" t="s">
        <v>37</v>
      </c>
      <c r="D96" s="2" t="s">
        <v>110</v>
      </c>
      <c r="E96" s="5"/>
      <c r="F96" s="5">
        <v>6</v>
      </c>
      <c r="G96" s="82">
        <v>15</v>
      </c>
      <c r="H96" s="28">
        <f t="shared" si="3"/>
        <v>21</v>
      </c>
      <c r="I96" s="28"/>
      <c r="J96" s="26"/>
      <c r="K96" s="26"/>
      <c r="L96" s="26"/>
      <c r="M96" s="22"/>
      <c r="N96" s="22"/>
    </row>
    <row r="97" spans="1:14" x14ac:dyDescent="0.25">
      <c r="A97" s="28">
        <f t="shared" si="2"/>
        <v>89</v>
      </c>
      <c r="B97" s="16">
        <v>2025</v>
      </c>
      <c r="C97" s="63" t="s">
        <v>32</v>
      </c>
      <c r="D97" s="65" t="s">
        <v>111</v>
      </c>
      <c r="E97" s="5"/>
      <c r="F97" s="5">
        <v>0</v>
      </c>
      <c r="G97" s="5">
        <v>0</v>
      </c>
      <c r="H97" s="28">
        <f t="shared" si="3"/>
        <v>0</v>
      </c>
      <c r="I97" s="28"/>
      <c r="J97" s="26"/>
      <c r="K97" s="26"/>
      <c r="L97" s="26"/>
      <c r="M97" s="22"/>
      <c r="N97" s="22"/>
    </row>
    <row r="98" spans="1:14" x14ac:dyDescent="0.25">
      <c r="A98" s="28">
        <f t="shared" si="2"/>
        <v>90</v>
      </c>
      <c r="B98" s="16"/>
      <c r="C98" s="63" t="s">
        <v>37</v>
      </c>
      <c r="D98" s="75" t="s">
        <v>112</v>
      </c>
      <c r="E98" s="5"/>
      <c r="F98" s="5">
        <v>0</v>
      </c>
      <c r="G98" s="5">
        <v>0</v>
      </c>
      <c r="H98" s="28">
        <f t="shared" si="3"/>
        <v>0</v>
      </c>
      <c r="I98" s="28"/>
      <c r="J98" s="26"/>
      <c r="K98" s="26"/>
      <c r="L98" s="26"/>
      <c r="M98" s="22"/>
      <c r="N98" s="22"/>
    </row>
    <row r="99" spans="1:14" x14ac:dyDescent="0.25">
      <c r="A99" s="28">
        <f t="shared" si="2"/>
        <v>91</v>
      </c>
      <c r="B99" s="16">
        <v>2025</v>
      </c>
      <c r="C99" s="1" t="s">
        <v>37</v>
      </c>
      <c r="D99" s="2" t="s">
        <v>113</v>
      </c>
      <c r="E99" s="5"/>
      <c r="F99" s="5">
        <v>0</v>
      </c>
      <c r="G99" s="5">
        <v>0</v>
      </c>
      <c r="H99" s="28">
        <f t="shared" si="3"/>
        <v>0</v>
      </c>
      <c r="I99" s="28"/>
      <c r="J99" s="26"/>
      <c r="K99" s="26"/>
      <c r="L99" s="26"/>
      <c r="M99" s="22"/>
      <c r="N99" s="22"/>
    </row>
    <row r="100" spans="1:14" x14ac:dyDescent="0.25">
      <c r="A100" s="28">
        <f t="shared" si="2"/>
        <v>92</v>
      </c>
      <c r="B100" s="16">
        <v>2025</v>
      </c>
      <c r="C100" s="1" t="s">
        <v>37</v>
      </c>
      <c r="D100" s="2" t="s">
        <v>114</v>
      </c>
      <c r="E100" s="5"/>
      <c r="F100" s="5">
        <v>2</v>
      </c>
      <c r="G100" s="5">
        <v>4</v>
      </c>
      <c r="H100" s="28">
        <f t="shared" si="3"/>
        <v>6</v>
      </c>
      <c r="I100" s="28"/>
      <c r="J100" s="26"/>
      <c r="K100" s="26"/>
      <c r="L100" s="26"/>
      <c r="M100" s="22"/>
      <c r="N100" s="22"/>
    </row>
    <row r="101" spans="1:14" x14ac:dyDescent="0.25">
      <c r="A101" s="28">
        <f t="shared" si="2"/>
        <v>93</v>
      </c>
      <c r="B101" s="16">
        <v>2025</v>
      </c>
      <c r="C101" s="1" t="s">
        <v>32</v>
      </c>
      <c r="D101" s="2" t="s">
        <v>115</v>
      </c>
      <c r="E101" s="5"/>
      <c r="F101" s="5">
        <v>0</v>
      </c>
      <c r="G101" s="5">
        <v>0</v>
      </c>
      <c r="H101" s="28">
        <f t="shared" si="3"/>
        <v>0</v>
      </c>
      <c r="I101" s="28"/>
      <c r="J101" s="26"/>
      <c r="K101" s="26"/>
      <c r="L101" s="26"/>
      <c r="M101" s="22"/>
      <c r="N101" s="22"/>
    </row>
    <row r="102" spans="1:14" x14ac:dyDescent="0.25">
      <c r="A102" s="28">
        <f t="shared" si="2"/>
        <v>94</v>
      </c>
      <c r="B102" s="16">
        <v>2025</v>
      </c>
      <c r="C102" s="1" t="s">
        <v>37</v>
      </c>
      <c r="D102" s="2" t="s">
        <v>116</v>
      </c>
      <c r="E102" s="5"/>
      <c r="F102" s="5">
        <v>0</v>
      </c>
      <c r="G102" s="5">
        <v>0</v>
      </c>
      <c r="H102" s="28">
        <f t="shared" si="3"/>
        <v>0</v>
      </c>
      <c r="I102" s="28"/>
      <c r="J102" s="26"/>
      <c r="K102" s="26"/>
      <c r="L102" s="26"/>
      <c r="M102" s="22"/>
      <c r="N102" s="22"/>
    </row>
    <row r="103" spans="1:14" x14ac:dyDescent="0.25">
      <c r="A103" s="28">
        <f t="shared" si="2"/>
        <v>95</v>
      </c>
      <c r="B103" s="16">
        <v>2025</v>
      </c>
      <c r="C103" s="1" t="s">
        <v>37</v>
      </c>
      <c r="D103" s="2" t="s">
        <v>117</v>
      </c>
      <c r="E103" s="5"/>
      <c r="F103" s="5">
        <v>7</v>
      </c>
      <c r="G103" s="82">
        <v>12</v>
      </c>
      <c r="H103" s="28">
        <f t="shared" si="3"/>
        <v>19</v>
      </c>
      <c r="I103" s="28"/>
      <c r="J103" s="26"/>
      <c r="K103" s="26"/>
      <c r="L103" s="26"/>
      <c r="M103" s="22"/>
      <c r="N103" s="22"/>
    </row>
    <row r="104" spans="1:14" x14ac:dyDescent="0.25">
      <c r="A104" s="28">
        <f t="shared" si="2"/>
        <v>96</v>
      </c>
      <c r="B104" s="16">
        <v>2025</v>
      </c>
      <c r="C104" s="1" t="s">
        <v>32</v>
      </c>
      <c r="D104" s="2" t="s">
        <v>118</v>
      </c>
      <c r="E104" s="5"/>
      <c r="F104" s="5">
        <v>0</v>
      </c>
      <c r="G104" s="5">
        <v>0</v>
      </c>
      <c r="H104" s="28">
        <f t="shared" si="3"/>
        <v>0</v>
      </c>
      <c r="I104" s="28"/>
      <c r="J104" s="26"/>
      <c r="K104" s="26"/>
      <c r="L104" s="26"/>
      <c r="M104" s="22"/>
      <c r="N104" s="22"/>
    </row>
    <row r="105" spans="1:14" x14ac:dyDescent="0.25">
      <c r="A105" s="28">
        <f t="shared" si="2"/>
        <v>97</v>
      </c>
      <c r="B105" s="16">
        <v>2025</v>
      </c>
      <c r="C105" s="1" t="s">
        <v>32</v>
      </c>
      <c r="D105" s="2" t="s">
        <v>119</v>
      </c>
      <c r="E105" s="5"/>
      <c r="F105" s="5">
        <v>0</v>
      </c>
      <c r="G105" s="5">
        <v>0</v>
      </c>
      <c r="H105" s="28">
        <f t="shared" si="3"/>
        <v>0</v>
      </c>
      <c r="I105" s="28"/>
      <c r="J105" s="26"/>
      <c r="K105" s="26"/>
      <c r="L105" s="26"/>
      <c r="M105" s="22"/>
      <c r="N105" s="22"/>
    </row>
    <row r="106" spans="1:14" x14ac:dyDescent="0.25">
      <c r="A106" s="28">
        <f t="shared" si="2"/>
        <v>98</v>
      </c>
      <c r="B106" s="86">
        <v>2025</v>
      </c>
      <c r="C106" s="1" t="s">
        <v>32</v>
      </c>
      <c r="D106" s="2" t="s">
        <v>120</v>
      </c>
      <c r="E106" s="5"/>
      <c r="F106" s="5">
        <v>0</v>
      </c>
      <c r="G106" s="5">
        <v>0</v>
      </c>
      <c r="H106" s="28">
        <f t="shared" si="3"/>
        <v>0</v>
      </c>
      <c r="I106" s="28"/>
      <c r="J106" s="26"/>
      <c r="K106" s="26"/>
      <c r="L106" s="26"/>
      <c r="M106" s="22"/>
      <c r="N106" s="22"/>
    </row>
    <row r="107" spans="1:14" x14ac:dyDescent="0.25">
      <c r="A107" s="28">
        <f t="shared" si="2"/>
        <v>99</v>
      </c>
      <c r="B107" s="16">
        <v>2025</v>
      </c>
      <c r="C107" s="1" t="s">
        <v>37</v>
      </c>
      <c r="D107" s="2" t="s">
        <v>121</v>
      </c>
      <c r="E107" s="5"/>
      <c r="F107" s="5">
        <v>0</v>
      </c>
      <c r="G107" s="5">
        <v>0</v>
      </c>
      <c r="H107" s="28">
        <f t="shared" si="3"/>
        <v>0</v>
      </c>
      <c r="I107" s="28"/>
      <c r="J107" s="26"/>
      <c r="K107" s="26"/>
      <c r="L107" s="26"/>
      <c r="M107" s="22"/>
      <c r="N107" s="22"/>
    </row>
    <row r="108" spans="1:14" x14ac:dyDescent="0.25">
      <c r="A108" s="28">
        <f t="shared" si="2"/>
        <v>100</v>
      </c>
      <c r="B108" s="16">
        <v>2025</v>
      </c>
      <c r="C108" s="1" t="s">
        <v>37</v>
      </c>
      <c r="D108" s="2" t="s">
        <v>122</v>
      </c>
      <c r="E108" s="5"/>
      <c r="F108" s="5">
        <v>3</v>
      </c>
      <c r="G108" s="5">
        <v>4</v>
      </c>
      <c r="H108" s="28">
        <f t="shared" si="3"/>
        <v>7</v>
      </c>
      <c r="I108" s="28"/>
      <c r="J108" s="26"/>
      <c r="K108" s="26"/>
      <c r="L108" s="26"/>
      <c r="M108" s="22"/>
      <c r="N108" s="22"/>
    </row>
    <row r="109" spans="1:14" x14ac:dyDescent="0.25">
      <c r="A109" s="28">
        <f t="shared" si="2"/>
        <v>101</v>
      </c>
      <c r="B109" s="16">
        <v>2025</v>
      </c>
      <c r="C109" s="1" t="s">
        <v>32</v>
      </c>
      <c r="D109" s="2" t="s">
        <v>123</v>
      </c>
      <c r="E109" s="5"/>
      <c r="F109" s="5">
        <v>1</v>
      </c>
      <c r="G109" s="5">
        <v>0</v>
      </c>
      <c r="H109" s="28">
        <f t="shared" si="3"/>
        <v>1</v>
      </c>
      <c r="I109" s="28"/>
      <c r="J109" s="26"/>
      <c r="K109" s="26"/>
      <c r="L109" s="26"/>
      <c r="M109" s="22"/>
      <c r="N109" s="22"/>
    </row>
    <row r="110" spans="1:14" x14ac:dyDescent="0.25">
      <c r="A110" s="28">
        <f t="shared" si="2"/>
        <v>102</v>
      </c>
      <c r="B110" s="16">
        <v>2025</v>
      </c>
      <c r="C110" s="1" t="s">
        <v>37</v>
      </c>
      <c r="D110" s="2" t="s">
        <v>124</v>
      </c>
      <c r="E110" s="5"/>
      <c r="F110" s="5">
        <v>0</v>
      </c>
      <c r="G110" s="5">
        <v>0</v>
      </c>
      <c r="H110" s="28">
        <f t="shared" si="3"/>
        <v>0</v>
      </c>
      <c r="I110" s="28"/>
      <c r="J110" s="26"/>
      <c r="K110" s="26"/>
      <c r="L110" s="26"/>
      <c r="M110" s="22"/>
      <c r="N110" s="22"/>
    </row>
    <row r="111" spans="1:14" x14ac:dyDescent="0.25">
      <c r="A111" s="28">
        <f t="shared" si="2"/>
        <v>103</v>
      </c>
      <c r="B111" s="16">
        <v>2025</v>
      </c>
      <c r="C111" s="1" t="s">
        <v>37</v>
      </c>
      <c r="D111" s="2" t="s">
        <v>125</v>
      </c>
      <c r="E111" s="5"/>
      <c r="F111" s="5">
        <v>7</v>
      </c>
      <c r="G111" s="82">
        <v>13</v>
      </c>
      <c r="H111" s="28">
        <f t="shared" si="3"/>
        <v>20</v>
      </c>
      <c r="I111" s="47"/>
      <c r="J111" s="26"/>
      <c r="K111" s="26"/>
      <c r="L111" s="26"/>
      <c r="M111" s="22"/>
      <c r="N111" s="22"/>
    </row>
    <row r="112" spans="1:14" x14ac:dyDescent="0.25">
      <c r="A112" s="28">
        <f t="shared" si="2"/>
        <v>104</v>
      </c>
      <c r="B112" s="16">
        <v>2025</v>
      </c>
      <c r="C112" s="1" t="s">
        <v>32</v>
      </c>
      <c r="D112" s="2" t="s">
        <v>126</v>
      </c>
      <c r="E112" s="5"/>
      <c r="F112" s="5">
        <v>4</v>
      </c>
      <c r="G112" s="82">
        <v>12</v>
      </c>
      <c r="H112" s="28">
        <f t="shared" si="3"/>
        <v>16</v>
      </c>
      <c r="I112" s="47"/>
      <c r="J112" s="26"/>
      <c r="K112" s="26"/>
      <c r="L112" s="26"/>
      <c r="M112" s="22"/>
      <c r="N112" s="22"/>
    </row>
    <row r="113" spans="1:14" x14ac:dyDescent="0.25">
      <c r="A113" s="28">
        <f t="shared" si="2"/>
        <v>105</v>
      </c>
      <c r="B113" s="16">
        <v>2025</v>
      </c>
      <c r="C113" s="1" t="s">
        <v>32</v>
      </c>
      <c r="D113" s="2" t="s">
        <v>127</v>
      </c>
      <c r="E113" s="5"/>
      <c r="F113" s="5">
        <v>0</v>
      </c>
      <c r="G113" s="5">
        <v>3</v>
      </c>
      <c r="H113" s="28">
        <f t="shared" si="3"/>
        <v>3</v>
      </c>
      <c r="I113" s="47"/>
      <c r="J113" s="26"/>
      <c r="K113" s="26"/>
      <c r="L113" s="26"/>
      <c r="M113" s="22"/>
      <c r="N113" s="22"/>
    </row>
    <row r="114" spans="1:14" x14ac:dyDescent="0.25">
      <c r="A114" s="28">
        <f t="shared" si="2"/>
        <v>106</v>
      </c>
      <c r="B114" s="16">
        <v>2025</v>
      </c>
      <c r="C114" s="1" t="s">
        <v>32</v>
      </c>
      <c r="D114" s="2" t="s">
        <v>128</v>
      </c>
      <c r="E114" s="5"/>
      <c r="F114" s="5">
        <v>0</v>
      </c>
      <c r="G114" s="5">
        <v>0</v>
      </c>
      <c r="H114" s="28">
        <f t="shared" si="3"/>
        <v>0</v>
      </c>
      <c r="I114" s="28"/>
      <c r="J114" s="26"/>
      <c r="K114" s="26"/>
      <c r="L114" s="26"/>
      <c r="M114" s="22"/>
      <c r="N114" s="22"/>
    </row>
    <row r="115" spans="1:14" x14ac:dyDescent="0.25">
      <c r="A115" s="28">
        <f t="shared" si="2"/>
        <v>107</v>
      </c>
      <c r="B115" s="16">
        <v>2025</v>
      </c>
      <c r="C115" s="1" t="s">
        <v>32</v>
      </c>
      <c r="D115" s="2" t="s">
        <v>325</v>
      </c>
      <c r="E115" s="5"/>
      <c r="F115" s="5">
        <v>7</v>
      </c>
      <c r="G115" s="5">
        <v>3</v>
      </c>
      <c r="H115" s="28">
        <f t="shared" si="3"/>
        <v>10</v>
      </c>
      <c r="I115" s="28"/>
      <c r="J115" s="26"/>
      <c r="K115" s="26"/>
      <c r="L115" s="26"/>
      <c r="M115" s="22"/>
      <c r="N115" s="22"/>
    </row>
    <row r="116" spans="1:14" x14ac:dyDescent="0.25">
      <c r="A116" s="28">
        <f t="shared" si="2"/>
        <v>108</v>
      </c>
      <c r="B116" s="16">
        <v>2025</v>
      </c>
      <c r="C116" s="1" t="s">
        <v>32</v>
      </c>
      <c r="D116" s="2" t="s">
        <v>129</v>
      </c>
      <c r="E116" s="5"/>
      <c r="F116" s="5">
        <v>8</v>
      </c>
      <c r="G116" s="82">
        <v>15</v>
      </c>
      <c r="H116" s="28">
        <f t="shared" si="3"/>
        <v>23</v>
      </c>
      <c r="I116" s="28"/>
      <c r="J116" s="26"/>
      <c r="K116" s="26"/>
      <c r="L116" s="26"/>
      <c r="M116" s="22"/>
      <c r="N116" s="22"/>
    </row>
    <row r="117" spans="1:14" x14ac:dyDescent="0.25">
      <c r="A117" s="28">
        <f t="shared" si="2"/>
        <v>109</v>
      </c>
      <c r="B117" s="16">
        <v>2025</v>
      </c>
      <c r="C117" s="1" t="s">
        <v>32</v>
      </c>
      <c r="D117" s="2" t="s">
        <v>130</v>
      </c>
      <c r="E117" s="5"/>
      <c r="F117" s="5">
        <v>5</v>
      </c>
      <c r="G117" s="82">
        <v>14</v>
      </c>
      <c r="H117" s="28">
        <f t="shared" si="3"/>
        <v>19</v>
      </c>
      <c r="I117" s="28"/>
      <c r="J117" s="26"/>
      <c r="K117" s="26"/>
      <c r="L117" s="26"/>
      <c r="M117" s="22"/>
      <c r="N117" s="22"/>
    </row>
    <row r="118" spans="1:14" x14ac:dyDescent="0.25">
      <c r="A118" s="28">
        <f t="shared" si="2"/>
        <v>110</v>
      </c>
      <c r="B118" s="16"/>
      <c r="C118" s="1" t="s">
        <v>32</v>
      </c>
      <c r="D118" s="2" t="s">
        <v>131</v>
      </c>
      <c r="E118" s="5"/>
      <c r="F118" s="5">
        <v>0</v>
      </c>
      <c r="G118" s="5">
        <v>0</v>
      </c>
      <c r="H118" s="28">
        <f t="shared" si="3"/>
        <v>0</v>
      </c>
      <c r="I118" s="28"/>
      <c r="J118" s="26"/>
      <c r="K118" s="26"/>
      <c r="L118" s="26"/>
      <c r="M118" s="22"/>
      <c r="N118" s="22"/>
    </row>
    <row r="119" spans="1:14" x14ac:dyDescent="0.25">
      <c r="A119" s="28">
        <f t="shared" si="2"/>
        <v>111</v>
      </c>
      <c r="B119" s="16"/>
      <c r="C119" s="1" t="s">
        <v>37</v>
      </c>
      <c r="D119" s="2" t="s">
        <v>132</v>
      </c>
      <c r="E119" s="5"/>
      <c r="F119" s="5">
        <v>0</v>
      </c>
      <c r="G119" s="5">
        <v>0</v>
      </c>
      <c r="H119" s="28">
        <f t="shared" si="3"/>
        <v>0</v>
      </c>
      <c r="I119" s="28"/>
      <c r="J119" s="26"/>
      <c r="K119" s="26"/>
      <c r="L119" s="26"/>
      <c r="M119" s="22"/>
      <c r="N119" s="22"/>
    </row>
    <row r="120" spans="1:14" x14ac:dyDescent="0.25">
      <c r="A120" s="28">
        <f t="shared" si="2"/>
        <v>112</v>
      </c>
      <c r="B120" s="16">
        <v>2025</v>
      </c>
      <c r="C120" s="1" t="s">
        <v>32</v>
      </c>
      <c r="D120" s="2" t="s">
        <v>133</v>
      </c>
      <c r="E120" s="5"/>
      <c r="F120" s="5">
        <v>14</v>
      </c>
      <c r="G120" s="82">
        <v>30</v>
      </c>
      <c r="H120" s="28">
        <f t="shared" si="3"/>
        <v>44</v>
      </c>
      <c r="I120" s="28"/>
      <c r="J120" s="26"/>
      <c r="K120" s="26"/>
      <c r="L120" s="26"/>
      <c r="M120" s="22"/>
      <c r="N120" s="22"/>
    </row>
    <row r="121" spans="1:14" x14ac:dyDescent="0.25">
      <c r="A121" s="28">
        <f t="shared" si="2"/>
        <v>113</v>
      </c>
      <c r="B121" s="16">
        <v>2025</v>
      </c>
      <c r="C121" s="1" t="s">
        <v>32</v>
      </c>
      <c r="D121" s="2" t="s">
        <v>134</v>
      </c>
      <c r="E121" s="5"/>
      <c r="F121" s="5">
        <v>0</v>
      </c>
      <c r="G121" s="5">
        <v>0</v>
      </c>
      <c r="H121" s="28">
        <f t="shared" si="3"/>
        <v>0</v>
      </c>
      <c r="I121" s="28"/>
      <c r="J121" s="26"/>
      <c r="K121" s="26"/>
      <c r="L121" s="26"/>
      <c r="M121" s="22"/>
      <c r="N121" s="22"/>
    </row>
    <row r="122" spans="1:14" x14ac:dyDescent="0.25">
      <c r="A122" s="28">
        <f t="shared" si="2"/>
        <v>114</v>
      </c>
      <c r="B122" s="79">
        <v>2025</v>
      </c>
      <c r="C122" s="1" t="s">
        <v>342</v>
      </c>
      <c r="D122" s="74" t="s">
        <v>343</v>
      </c>
      <c r="E122" s="5"/>
      <c r="F122" s="5">
        <v>0</v>
      </c>
      <c r="G122" s="5"/>
      <c r="H122" s="28"/>
      <c r="I122" s="28"/>
      <c r="J122" s="26"/>
      <c r="K122" s="26"/>
      <c r="L122" s="26"/>
      <c r="M122" s="22"/>
      <c r="N122" s="22"/>
    </row>
    <row r="123" spans="1:14" x14ac:dyDescent="0.25">
      <c r="A123" s="28">
        <f t="shared" si="2"/>
        <v>115</v>
      </c>
      <c r="B123" s="16">
        <v>2025</v>
      </c>
      <c r="C123" s="1" t="s">
        <v>32</v>
      </c>
      <c r="D123" s="74" t="s">
        <v>135</v>
      </c>
      <c r="E123" s="5"/>
      <c r="F123" s="5">
        <v>0</v>
      </c>
      <c r="G123" s="5">
        <v>0</v>
      </c>
      <c r="H123" s="28">
        <f t="shared" si="3"/>
        <v>0</v>
      </c>
      <c r="I123" s="28"/>
      <c r="J123" s="26"/>
      <c r="K123" s="26"/>
      <c r="L123" s="26"/>
      <c r="M123" s="22"/>
      <c r="N123" s="22"/>
    </row>
    <row r="124" spans="1:14" x14ac:dyDescent="0.25">
      <c r="A124" s="28">
        <f t="shared" si="2"/>
        <v>116</v>
      </c>
      <c r="B124" s="16">
        <v>2025</v>
      </c>
      <c r="C124" s="1" t="s">
        <v>32</v>
      </c>
      <c r="D124" s="2" t="s">
        <v>136</v>
      </c>
      <c r="E124" s="5"/>
      <c r="F124" s="5">
        <v>0</v>
      </c>
      <c r="G124" s="5">
        <v>0</v>
      </c>
      <c r="H124" s="28">
        <f t="shared" si="3"/>
        <v>0</v>
      </c>
      <c r="I124" s="28"/>
      <c r="J124" s="26"/>
      <c r="K124" s="26"/>
      <c r="L124" s="26"/>
      <c r="M124" s="22"/>
      <c r="N124" s="22"/>
    </row>
    <row r="125" spans="1:14" x14ac:dyDescent="0.25">
      <c r="A125" s="28">
        <f t="shared" si="2"/>
        <v>117</v>
      </c>
      <c r="B125" s="16">
        <v>2025</v>
      </c>
      <c r="C125" s="1" t="s">
        <v>37</v>
      </c>
      <c r="D125" s="2" t="s">
        <v>137</v>
      </c>
      <c r="E125" s="5"/>
      <c r="F125" s="5">
        <v>0</v>
      </c>
      <c r="G125" s="5">
        <v>0</v>
      </c>
      <c r="H125" s="28">
        <f t="shared" si="3"/>
        <v>0</v>
      </c>
      <c r="I125" s="28"/>
      <c r="J125" s="26"/>
      <c r="K125" s="26"/>
      <c r="L125" s="26"/>
      <c r="M125" s="22"/>
      <c r="N125" s="22"/>
    </row>
    <row r="126" spans="1:14" x14ac:dyDescent="0.25">
      <c r="A126" s="28">
        <f t="shared" si="2"/>
        <v>118</v>
      </c>
      <c r="B126" s="16">
        <v>2025</v>
      </c>
      <c r="C126" s="1" t="s">
        <v>37</v>
      </c>
      <c r="D126" s="74" t="s">
        <v>138</v>
      </c>
      <c r="E126" s="5"/>
      <c r="F126" s="5">
        <v>0</v>
      </c>
      <c r="G126" s="5">
        <v>0</v>
      </c>
      <c r="H126" s="28">
        <f t="shared" si="3"/>
        <v>0</v>
      </c>
      <c r="I126" s="28"/>
      <c r="J126" s="26"/>
      <c r="K126" s="26"/>
      <c r="L126" s="26"/>
      <c r="M126" s="22"/>
      <c r="N126" s="22"/>
    </row>
    <row r="127" spans="1:14" x14ac:dyDescent="0.25">
      <c r="A127" s="28">
        <f t="shared" si="2"/>
        <v>119</v>
      </c>
      <c r="B127" s="16"/>
      <c r="C127" s="1" t="s">
        <v>32</v>
      </c>
      <c r="D127" s="2" t="s">
        <v>139</v>
      </c>
      <c r="E127" s="5"/>
      <c r="F127" s="5">
        <v>0</v>
      </c>
      <c r="G127" s="5">
        <v>0</v>
      </c>
      <c r="H127" s="28">
        <f t="shared" si="3"/>
        <v>0</v>
      </c>
      <c r="I127" s="28"/>
      <c r="J127" s="26"/>
      <c r="K127" s="26"/>
      <c r="L127" s="26"/>
      <c r="M127" s="22"/>
      <c r="N127" s="22"/>
    </row>
    <row r="128" spans="1:14" x14ac:dyDescent="0.25">
      <c r="A128" s="28">
        <f t="shared" si="2"/>
        <v>120</v>
      </c>
      <c r="B128" s="16">
        <v>2025</v>
      </c>
      <c r="C128" s="1" t="s">
        <v>37</v>
      </c>
      <c r="D128" s="2" t="s">
        <v>140</v>
      </c>
      <c r="E128" s="5"/>
      <c r="F128" s="5">
        <v>0</v>
      </c>
      <c r="G128" s="5">
        <v>0</v>
      </c>
      <c r="H128" s="28">
        <f t="shared" si="3"/>
        <v>0</v>
      </c>
      <c r="I128" s="28"/>
      <c r="J128" s="26"/>
      <c r="K128" s="26"/>
      <c r="L128" s="26"/>
      <c r="M128" s="22"/>
      <c r="N128" s="22"/>
    </row>
    <row r="129" spans="1:14" x14ac:dyDescent="0.25">
      <c r="A129" s="28">
        <f t="shared" si="2"/>
        <v>121</v>
      </c>
      <c r="B129" s="16">
        <v>2025</v>
      </c>
      <c r="C129" s="1" t="s">
        <v>32</v>
      </c>
      <c r="D129" s="2" t="s">
        <v>141</v>
      </c>
      <c r="E129" s="5"/>
      <c r="F129" s="5">
        <v>0</v>
      </c>
      <c r="G129" s="5">
        <v>0</v>
      </c>
      <c r="H129" s="28">
        <f t="shared" si="3"/>
        <v>0</v>
      </c>
      <c r="I129" s="28"/>
      <c r="J129" s="26"/>
      <c r="K129" s="26"/>
      <c r="L129" s="26"/>
      <c r="M129" s="22"/>
      <c r="N129" s="22"/>
    </row>
    <row r="130" spans="1:14" x14ac:dyDescent="0.25">
      <c r="A130" s="28">
        <f t="shared" si="2"/>
        <v>122</v>
      </c>
      <c r="B130" s="16">
        <v>2025</v>
      </c>
      <c r="C130" s="1" t="s">
        <v>37</v>
      </c>
      <c r="D130" s="2" t="s">
        <v>142</v>
      </c>
      <c r="E130" s="5"/>
      <c r="F130" s="5">
        <v>0</v>
      </c>
      <c r="G130" s="5">
        <v>0</v>
      </c>
      <c r="H130" s="28">
        <f t="shared" si="3"/>
        <v>0</v>
      </c>
      <c r="I130" s="47"/>
      <c r="J130" s="26"/>
      <c r="K130" s="26"/>
      <c r="L130" s="26"/>
      <c r="M130" s="22"/>
      <c r="N130" s="22"/>
    </row>
    <row r="131" spans="1:14" x14ac:dyDescent="0.25">
      <c r="A131" s="28">
        <f t="shared" si="2"/>
        <v>123</v>
      </c>
      <c r="B131" s="16">
        <v>2025</v>
      </c>
      <c r="C131" s="1" t="s">
        <v>37</v>
      </c>
      <c r="D131" s="65" t="s">
        <v>143</v>
      </c>
      <c r="E131" s="5"/>
      <c r="F131" s="5">
        <v>5</v>
      </c>
      <c r="G131" s="82">
        <v>14</v>
      </c>
      <c r="H131" s="28">
        <f t="shared" si="3"/>
        <v>19</v>
      </c>
      <c r="I131" s="47"/>
      <c r="J131" s="26"/>
      <c r="K131" s="26"/>
      <c r="L131" s="26"/>
      <c r="M131" s="22"/>
      <c r="N131" s="22"/>
    </row>
    <row r="132" spans="1:14" x14ac:dyDescent="0.25">
      <c r="A132" s="28">
        <f t="shared" si="2"/>
        <v>124</v>
      </c>
      <c r="B132" s="16"/>
      <c r="C132" s="1" t="s">
        <v>32</v>
      </c>
      <c r="D132" s="65" t="s">
        <v>144</v>
      </c>
      <c r="E132" s="5"/>
      <c r="F132" s="5">
        <v>0</v>
      </c>
      <c r="G132" s="5">
        <v>0</v>
      </c>
      <c r="H132" s="28">
        <f t="shared" si="3"/>
        <v>0</v>
      </c>
      <c r="I132" s="47"/>
      <c r="J132" s="26"/>
      <c r="K132" s="26"/>
      <c r="L132" s="26"/>
      <c r="M132" s="22"/>
      <c r="N132" s="22"/>
    </row>
    <row r="133" spans="1:14" x14ac:dyDescent="0.25">
      <c r="A133" s="28">
        <f t="shared" si="2"/>
        <v>125</v>
      </c>
      <c r="B133" s="16">
        <v>2025</v>
      </c>
      <c r="C133" s="1" t="s">
        <v>32</v>
      </c>
      <c r="D133" s="2" t="s">
        <v>145</v>
      </c>
      <c r="E133" s="5"/>
      <c r="F133" s="5">
        <v>3</v>
      </c>
      <c r="G133" s="82">
        <v>10</v>
      </c>
      <c r="H133" s="28">
        <f t="shared" si="3"/>
        <v>13</v>
      </c>
      <c r="I133" s="28"/>
      <c r="J133" s="26"/>
      <c r="K133" s="26"/>
      <c r="L133" s="26"/>
      <c r="M133" s="22"/>
      <c r="N133" s="22"/>
    </row>
    <row r="134" spans="1:14" x14ac:dyDescent="0.25">
      <c r="A134" s="28">
        <f t="shared" si="2"/>
        <v>126</v>
      </c>
      <c r="B134" s="16">
        <v>2025</v>
      </c>
      <c r="C134" s="1" t="s">
        <v>32</v>
      </c>
      <c r="D134" s="2" t="s">
        <v>146</v>
      </c>
      <c r="E134" s="5"/>
      <c r="F134" s="5">
        <v>0</v>
      </c>
      <c r="G134" s="5">
        <v>5</v>
      </c>
      <c r="H134" s="28">
        <f t="shared" si="3"/>
        <v>5</v>
      </c>
      <c r="I134" s="28"/>
      <c r="J134" s="26"/>
      <c r="K134" s="26"/>
      <c r="L134" s="26"/>
      <c r="M134" s="22"/>
      <c r="N134" s="22"/>
    </row>
    <row r="135" spans="1:14" x14ac:dyDescent="0.25">
      <c r="A135" s="28">
        <f t="shared" si="2"/>
        <v>127</v>
      </c>
      <c r="B135" s="16">
        <v>2025</v>
      </c>
      <c r="C135" s="1" t="s">
        <v>32</v>
      </c>
      <c r="D135" s="2" t="s">
        <v>147</v>
      </c>
      <c r="E135" s="5"/>
      <c r="F135" s="5">
        <v>8</v>
      </c>
      <c r="G135" s="82">
        <v>22</v>
      </c>
      <c r="H135" s="28">
        <f t="shared" si="3"/>
        <v>30</v>
      </c>
      <c r="I135" s="28"/>
      <c r="J135" s="26"/>
      <c r="K135" s="26"/>
      <c r="L135" s="26"/>
      <c r="M135" s="22"/>
      <c r="N135" s="22"/>
    </row>
    <row r="136" spans="1:14" x14ac:dyDescent="0.25">
      <c r="A136" s="28">
        <f t="shared" si="2"/>
        <v>128</v>
      </c>
      <c r="B136" s="16">
        <v>2025</v>
      </c>
      <c r="C136" s="1" t="s">
        <v>32</v>
      </c>
      <c r="D136" s="2" t="s">
        <v>148</v>
      </c>
      <c r="E136" s="5"/>
      <c r="F136" s="5">
        <v>0</v>
      </c>
      <c r="G136" s="5">
        <v>0</v>
      </c>
      <c r="H136" s="28">
        <f t="shared" si="3"/>
        <v>0</v>
      </c>
      <c r="I136" s="47"/>
      <c r="J136" s="26"/>
      <c r="K136" s="26"/>
      <c r="L136" s="26"/>
      <c r="M136" s="22"/>
      <c r="N136" s="22"/>
    </row>
    <row r="137" spans="1:14" x14ac:dyDescent="0.25">
      <c r="A137" s="28">
        <f t="shared" si="2"/>
        <v>129</v>
      </c>
      <c r="B137" s="16">
        <v>2025</v>
      </c>
      <c r="C137" s="78" t="s">
        <v>32</v>
      </c>
      <c r="D137" s="2" t="s">
        <v>149</v>
      </c>
      <c r="E137" s="5"/>
      <c r="F137" s="5">
        <v>3</v>
      </c>
      <c r="G137" s="5">
        <v>3</v>
      </c>
      <c r="H137" s="28">
        <f t="shared" si="3"/>
        <v>6</v>
      </c>
      <c r="I137" s="47"/>
      <c r="J137" s="26"/>
      <c r="K137" s="26"/>
      <c r="L137" s="26"/>
      <c r="M137" s="22"/>
      <c r="N137" s="22"/>
    </row>
    <row r="138" spans="1:14" x14ac:dyDescent="0.25">
      <c r="A138" s="28">
        <f t="shared" si="2"/>
        <v>130</v>
      </c>
      <c r="B138" s="16">
        <v>2025</v>
      </c>
      <c r="C138" s="1" t="s">
        <v>32</v>
      </c>
      <c r="D138" s="2" t="s">
        <v>150</v>
      </c>
      <c r="E138" s="5"/>
      <c r="F138" s="5">
        <v>0</v>
      </c>
      <c r="G138" s="5">
        <v>0</v>
      </c>
      <c r="H138" s="28">
        <f t="shared" si="3"/>
        <v>0</v>
      </c>
      <c r="I138" s="47"/>
      <c r="J138" s="26"/>
      <c r="K138" s="26"/>
      <c r="L138" s="26"/>
      <c r="M138" s="22"/>
      <c r="N138" s="22"/>
    </row>
    <row r="139" spans="1:14" x14ac:dyDescent="0.25">
      <c r="A139" s="28">
        <f t="shared" ref="A139:A202" si="4">A138+1</f>
        <v>131</v>
      </c>
      <c r="B139" s="16">
        <v>2025</v>
      </c>
      <c r="C139" s="1" t="s">
        <v>32</v>
      </c>
      <c r="D139" s="2" t="s">
        <v>151</v>
      </c>
      <c r="E139" s="5"/>
      <c r="F139" s="5">
        <v>0</v>
      </c>
      <c r="G139" s="5">
        <v>1</v>
      </c>
      <c r="H139" s="28">
        <f t="shared" si="3"/>
        <v>1</v>
      </c>
      <c r="I139" s="28"/>
      <c r="J139" s="26"/>
      <c r="K139" s="26"/>
      <c r="L139" s="26"/>
      <c r="M139" s="22"/>
      <c r="N139" s="22"/>
    </row>
    <row r="140" spans="1:14" x14ac:dyDescent="0.25">
      <c r="A140" s="28">
        <f t="shared" si="4"/>
        <v>132</v>
      </c>
      <c r="B140" s="77">
        <v>2025</v>
      </c>
      <c r="C140" s="77" t="s">
        <v>32</v>
      </c>
      <c r="D140" s="96" t="s">
        <v>352</v>
      </c>
      <c r="E140" s="5"/>
      <c r="F140" s="5">
        <v>0</v>
      </c>
      <c r="G140" s="5"/>
      <c r="H140" s="28"/>
      <c r="I140" s="28"/>
      <c r="J140" s="26"/>
      <c r="K140" s="26"/>
      <c r="L140" s="26"/>
      <c r="M140" s="22"/>
      <c r="N140" s="22"/>
    </row>
    <row r="141" spans="1:14" x14ac:dyDescent="0.25">
      <c r="A141" s="28">
        <f t="shared" si="4"/>
        <v>133</v>
      </c>
      <c r="B141" s="16"/>
      <c r="C141" s="1" t="s">
        <v>37</v>
      </c>
      <c r="D141" s="2" t="s">
        <v>152</v>
      </c>
      <c r="E141" s="5"/>
      <c r="F141" s="5">
        <v>0</v>
      </c>
      <c r="G141" s="5">
        <v>0</v>
      </c>
      <c r="H141" s="28">
        <f t="shared" si="3"/>
        <v>0</v>
      </c>
      <c r="I141" s="28"/>
      <c r="J141" s="26"/>
      <c r="K141" s="26"/>
      <c r="L141" s="26"/>
      <c r="M141" s="22"/>
      <c r="N141" s="22"/>
    </row>
    <row r="142" spans="1:14" x14ac:dyDescent="0.25">
      <c r="A142" s="28">
        <f t="shared" si="4"/>
        <v>134</v>
      </c>
      <c r="B142" s="16">
        <v>2025</v>
      </c>
      <c r="C142" s="1" t="s">
        <v>32</v>
      </c>
      <c r="D142" s="2" t="s">
        <v>153</v>
      </c>
      <c r="E142" s="5"/>
      <c r="F142" s="5">
        <v>6</v>
      </c>
      <c r="G142" s="5">
        <v>6</v>
      </c>
      <c r="H142" s="28">
        <f t="shared" si="3"/>
        <v>12</v>
      </c>
      <c r="I142" s="28"/>
      <c r="J142" s="26"/>
      <c r="K142" s="26"/>
      <c r="L142" s="26"/>
      <c r="M142" s="22"/>
      <c r="N142" s="22"/>
    </row>
    <row r="143" spans="1:14" x14ac:dyDescent="0.25">
      <c r="A143" s="28">
        <f t="shared" si="4"/>
        <v>135</v>
      </c>
      <c r="B143" s="16">
        <v>2025</v>
      </c>
      <c r="C143" s="1" t="s">
        <v>32</v>
      </c>
      <c r="D143" s="2" t="s">
        <v>154</v>
      </c>
      <c r="E143" s="5"/>
      <c r="F143" s="5">
        <v>4</v>
      </c>
      <c r="G143" s="5">
        <v>0</v>
      </c>
      <c r="H143" s="28">
        <f t="shared" si="3"/>
        <v>4</v>
      </c>
      <c r="I143" s="28"/>
      <c r="J143" s="26"/>
      <c r="K143" s="26"/>
      <c r="L143" s="26"/>
      <c r="M143" s="22"/>
      <c r="N143" s="22"/>
    </row>
    <row r="144" spans="1:14" x14ac:dyDescent="0.25">
      <c r="A144" s="28">
        <f t="shared" si="4"/>
        <v>136</v>
      </c>
      <c r="B144" s="16">
        <v>2025</v>
      </c>
      <c r="C144" s="1" t="s">
        <v>37</v>
      </c>
      <c r="D144" s="2" t="s">
        <v>155</v>
      </c>
      <c r="E144" s="5"/>
      <c r="F144" s="5">
        <v>0</v>
      </c>
      <c r="G144" s="5">
        <v>0</v>
      </c>
      <c r="H144" s="28">
        <f t="shared" si="3"/>
        <v>0</v>
      </c>
      <c r="I144" s="28"/>
      <c r="J144" s="26"/>
      <c r="K144" s="26"/>
      <c r="L144" s="26"/>
      <c r="M144" s="22"/>
      <c r="N144" s="22"/>
    </row>
    <row r="145" spans="1:14" x14ac:dyDescent="0.25">
      <c r="A145" s="28">
        <f t="shared" si="4"/>
        <v>137</v>
      </c>
      <c r="B145" s="16">
        <v>2025</v>
      </c>
      <c r="C145" s="1" t="s">
        <v>32</v>
      </c>
      <c r="D145" s="2" t="s">
        <v>156</v>
      </c>
      <c r="E145" s="5"/>
      <c r="F145" s="5">
        <v>7</v>
      </c>
      <c r="G145" s="82">
        <v>12</v>
      </c>
      <c r="H145" s="28">
        <f t="shared" si="3"/>
        <v>19</v>
      </c>
      <c r="I145" s="28"/>
      <c r="J145" s="26"/>
      <c r="K145" s="26"/>
      <c r="L145" s="26"/>
      <c r="M145" s="22"/>
      <c r="N145" s="22"/>
    </row>
    <row r="146" spans="1:14" x14ac:dyDescent="0.25">
      <c r="A146" s="28">
        <f t="shared" si="4"/>
        <v>138</v>
      </c>
      <c r="B146" s="16">
        <v>2025</v>
      </c>
      <c r="C146" s="1" t="s">
        <v>37</v>
      </c>
      <c r="D146" s="2" t="s">
        <v>157</v>
      </c>
      <c r="E146" s="5"/>
      <c r="F146" s="5">
        <v>1</v>
      </c>
      <c r="G146" s="5">
        <v>4</v>
      </c>
      <c r="H146" s="28">
        <f t="shared" si="3"/>
        <v>5</v>
      </c>
      <c r="I146" s="28"/>
      <c r="J146" s="26"/>
      <c r="K146" s="26"/>
      <c r="L146" s="26"/>
      <c r="M146" s="22"/>
      <c r="N146" s="22"/>
    </row>
    <row r="147" spans="1:14" x14ac:dyDescent="0.25">
      <c r="A147" s="28">
        <f t="shared" si="4"/>
        <v>139</v>
      </c>
      <c r="B147" s="16">
        <v>2025</v>
      </c>
      <c r="C147" s="1" t="s">
        <v>32</v>
      </c>
      <c r="D147" s="2" t="s">
        <v>158</v>
      </c>
      <c r="E147" s="5"/>
      <c r="F147" s="5">
        <v>0</v>
      </c>
      <c r="G147" s="5">
        <v>0</v>
      </c>
      <c r="H147" s="28">
        <f t="shared" si="3"/>
        <v>0</v>
      </c>
      <c r="I147" s="28"/>
      <c r="J147" s="26"/>
      <c r="K147" s="26"/>
      <c r="L147" s="26"/>
      <c r="M147" s="22"/>
      <c r="N147" s="22"/>
    </row>
    <row r="148" spans="1:14" x14ac:dyDescent="0.25">
      <c r="A148" s="28">
        <f t="shared" si="4"/>
        <v>140</v>
      </c>
      <c r="B148" s="16">
        <v>2025</v>
      </c>
      <c r="C148" s="1" t="s">
        <v>32</v>
      </c>
      <c r="D148" s="2" t="s">
        <v>159</v>
      </c>
      <c r="E148" s="5"/>
      <c r="F148" s="5">
        <v>0</v>
      </c>
      <c r="G148" s="5">
        <v>0</v>
      </c>
      <c r="H148" s="28">
        <f t="shared" si="3"/>
        <v>0</v>
      </c>
      <c r="I148" s="28"/>
      <c r="J148" s="26"/>
      <c r="K148" s="26"/>
      <c r="L148" s="26"/>
      <c r="M148" s="22"/>
      <c r="N148" s="22"/>
    </row>
    <row r="149" spans="1:14" x14ac:dyDescent="0.25">
      <c r="A149" s="28">
        <f t="shared" si="4"/>
        <v>141</v>
      </c>
      <c r="B149" s="16">
        <v>2025</v>
      </c>
      <c r="C149" s="1" t="s">
        <v>37</v>
      </c>
      <c r="D149" s="2" t="s">
        <v>160</v>
      </c>
      <c r="E149" s="5"/>
      <c r="F149" s="5">
        <v>0</v>
      </c>
      <c r="G149" s="5">
        <v>0</v>
      </c>
      <c r="H149" s="28">
        <f t="shared" ref="H149:H205" si="5">+G149+F149+E149</f>
        <v>0</v>
      </c>
      <c r="I149" s="28"/>
      <c r="J149" s="26"/>
      <c r="K149" s="26"/>
      <c r="L149" s="26"/>
      <c r="M149" s="22"/>
      <c r="N149" s="22"/>
    </row>
    <row r="150" spans="1:14" x14ac:dyDescent="0.25">
      <c r="A150" s="28">
        <f t="shared" si="4"/>
        <v>142</v>
      </c>
      <c r="B150" s="16"/>
      <c r="C150" s="1" t="s">
        <v>37</v>
      </c>
      <c r="D150" s="2" t="s">
        <v>161</v>
      </c>
      <c r="E150" s="5"/>
      <c r="F150" s="5">
        <v>0</v>
      </c>
      <c r="G150" s="5">
        <v>0</v>
      </c>
      <c r="H150" s="28">
        <f t="shared" si="5"/>
        <v>0</v>
      </c>
      <c r="I150" s="28"/>
      <c r="J150" s="26"/>
      <c r="K150" s="26"/>
      <c r="L150" s="26"/>
      <c r="M150" s="22"/>
      <c r="N150" s="22"/>
    </row>
    <row r="151" spans="1:14" x14ac:dyDescent="0.25">
      <c r="A151" s="28">
        <f t="shared" si="4"/>
        <v>143</v>
      </c>
      <c r="B151" s="16">
        <v>2025</v>
      </c>
      <c r="C151" s="1" t="s">
        <v>32</v>
      </c>
      <c r="D151" s="2" t="s">
        <v>162</v>
      </c>
      <c r="E151" s="5"/>
      <c r="F151" s="5">
        <v>5</v>
      </c>
      <c r="G151" s="82">
        <v>11</v>
      </c>
      <c r="H151" s="28">
        <f t="shared" si="5"/>
        <v>16</v>
      </c>
      <c r="I151" s="28"/>
      <c r="J151" s="26"/>
      <c r="K151" s="26"/>
      <c r="L151" s="26"/>
      <c r="M151" s="22"/>
      <c r="N151" s="22"/>
    </row>
    <row r="152" spans="1:14" x14ac:dyDescent="0.25">
      <c r="A152" s="28">
        <f t="shared" si="4"/>
        <v>144</v>
      </c>
      <c r="B152" s="16">
        <v>2025</v>
      </c>
      <c r="C152" s="1" t="s">
        <v>32</v>
      </c>
      <c r="D152" s="21" t="s">
        <v>163</v>
      </c>
      <c r="E152" s="5"/>
      <c r="F152" s="5">
        <v>0</v>
      </c>
      <c r="G152" s="5">
        <v>2</v>
      </c>
      <c r="H152" s="28">
        <f t="shared" si="5"/>
        <v>2</v>
      </c>
      <c r="I152" s="28"/>
      <c r="J152" s="26"/>
      <c r="K152" s="26"/>
      <c r="L152" s="26"/>
      <c r="M152" s="22"/>
      <c r="N152" s="22"/>
    </row>
    <row r="153" spans="1:14" x14ac:dyDescent="0.25">
      <c r="A153" s="28">
        <f t="shared" si="4"/>
        <v>145</v>
      </c>
      <c r="B153" s="16">
        <v>2025</v>
      </c>
      <c r="C153" s="1" t="s">
        <v>32</v>
      </c>
      <c r="D153" s="2" t="s">
        <v>164</v>
      </c>
      <c r="E153" s="5"/>
      <c r="F153" s="5">
        <v>0</v>
      </c>
      <c r="G153" s="5">
        <v>0</v>
      </c>
      <c r="H153" s="28">
        <f t="shared" si="5"/>
        <v>0</v>
      </c>
      <c r="I153" s="28"/>
      <c r="J153" s="26"/>
      <c r="K153" s="26"/>
      <c r="L153" s="26"/>
      <c r="M153" s="22"/>
      <c r="N153" s="22"/>
    </row>
    <row r="154" spans="1:14" x14ac:dyDescent="0.25">
      <c r="A154" s="28">
        <f t="shared" si="4"/>
        <v>146</v>
      </c>
      <c r="B154" s="77">
        <v>2025</v>
      </c>
      <c r="C154" s="89" t="s">
        <v>32</v>
      </c>
      <c r="D154" s="74" t="s">
        <v>346</v>
      </c>
      <c r="E154" s="5"/>
      <c r="F154" s="5">
        <v>0</v>
      </c>
      <c r="G154" s="5"/>
      <c r="H154" s="28"/>
      <c r="I154" s="28"/>
      <c r="J154" s="26"/>
      <c r="K154" s="26"/>
      <c r="L154" s="26"/>
      <c r="M154" s="22"/>
      <c r="N154" s="22"/>
    </row>
    <row r="155" spans="1:14" x14ac:dyDescent="0.25">
      <c r="A155" s="28">
        <f t="shared" si="4"/>
        <v>147</v>
      </c>
      <c r="B155" s="16"/>
      <c r="C155" s="1" t="s">
        <v>32</v>
      </c>
      <c r="D155" s="2" t="s">
        <v>165</v>
      </c>
      <c r="E155" s="5"/>
      <c r="F155" s="5">
        <v>0</v>
      </c>
      <c r="G155" s="5">
        <v>0</v>
      </c>
      <c r="H155" s="28">
        <f t="shared" si="5"/>
        <v>0</v>
      </c>
      <c r="I155" s="28"/>
      <c r="J155" s="26"/>
      <c r="K155" s="26"/>
      <c r="L155" s="26"/>
      <c r="M155" s="22"/>
      <c r="N155" s="22"/>
    </row>
    <row r="156" spans="1:14" x14ac:dyDescent="0.25">
      <c r="A156" s="28">
        <f t="shared" si="4"/>
        <v>148</v>
      </c>
      <c r="B156" s="16">
        <v>2025</v>
      </c>
      <c r="C156" s="1" t="s">
        <v>32</v>
      </c>
      <c r="D156" s="2" t="s">
        <v>166</v>
      </c>
      <c r="E156" s="5"/>
      <c r="F156" s="5">
        <v>3</v>
      </c>
      <c r="G156" s="82">
        <v>14</v>
      </c>
      <c r="H156" s="28">
        <f t="shared" si="5"/>
        <v>17</v>
      </c>
      <c r="I156" s="28"/>
      <c r="J156" s="26"/>
      <c r="K156" s="26"/>
      <c r="L156" s="26"/>
      <c r="M156" s="22"/>
      <c r="N156" s="22"/>
    </row>
    <row r="157" spans="1:14" x14ac:dyDescent="0.25">
      <c r="A157" s="28">
        <f t="shared" si="4"/>
        <v>149</v>
      </c>
      <c r="B157" s="16">
        <v>2025</v>
      </c>
      <c r="C157" s="1" t="s">
        <v>32</v>
      </c>
      <c r="D157" s="2" t="s">
        <v>167</v>
      </c>
      <c r="E157" s="5"/>
      <c r="F157" s="5">
        <v>8</v>
      </c>
      <c r="G157" s="82">
        <v>15</v>
      </c>
      <c r="H157" s="28">
        <f t="shared" si="5"/>
        <v>23</v>
      </c>
      <c r="I157" s="28"/>
      <c r="J157" s="26"/>
      <c r="K157" s="26"/>
      <c r="L157" s="26"/>
      <c r="M157" s="22"/>
      <c r="N157" s="22"/>
    </row>
    <row r="158" spans="1:14" x14ac:dyDescent="0.25">
      <c r="A158" s="28">
        <f t="shared" si="4"/>
        <v>150</v>
      </c>
      <c r="B158" s="16">
        <v>2025</v>
      </c>
      <c r="C158" s="1" t="s">
        <v>32</v>
      </c>
      <c r="D158" s="2" t="s">
        <v>168</v>
      </c>
      <c r="E158" s="5"/>
      <c r="F158" s="5">
        <v>0</v>
      </c>
      <c r="G158" s="5">
        <v>0</v>
      </c>
      <c r="H158" s="28">
        <f t="shared" si="5"/>
        <v>0</v>
      </c>
      <c r="I158" s="28"/>
      <c r="J158" s="26"/>
      <c r="K158" s="26"/>
      <c r="L158" s="26"/>
      <c r="M158" s="22"/>
      <c r="N158" s="22"/>
    </row>
    <row r="159" spans="1:14" x14ac:dyDescent="0.25">
      <c r="A159" s="28">
        <f t="shared" si="4"/>
        <v>151</v>
      </c>
      <c r="B159" s="16"/>
      <c r="C159" s="1" t="s">
        <v>32</v>
      </c>
      <c r="D159" s="2" t="s">
        <v>169</v>
      </c>
      <c r="E159" s="5"/>
      <c r="F159" s="5">
        <v>0</v>
      </c>
      <c r="G159" s="5">
        <v>0</v>
      </c>
      <c r="H159" s="28">
        <f t="shared" si="5"/>
        <v>0</v>
      </c>
      <c r="I159" s="28"/>
      <c r="J159" s="26"/>
      <c r="K159" s="26"/>
      <c r="L159" s="26"/>
      <c r="M159" s="22"/>
      <c r="N159" s="22"/>
    </row>
    <row r="160" spans="1:14" x14ac:dyDescent="0.25">
      <c r="A160" s="28">
        <f t="shared" si="4"/>
        <v>152</v>
      </c>
      <c r="B160" s="16">
        <v>2025</v>
      </c>
      <c r="C160" s="1" t="s">
        <v>37</v>
      </c>
      <c r="D160" s="2" t="s">
        <v>170</v>
      </c>
      <c r="E160" s="5"/>
      <c r="F160" s="5">
        <v>0</v>
      </c>
      <c r="G160" s="5">
        <v>0</v>
      </c>
      <c r="H160" s="28">
        <f t="shared" si="5"/>
        <v>0</v>
      </c>
      <c r="I160" s="28"/>
      <c r="J160" s="26"/>
      <c r="K160" s="26"/>
      <c r="L160" s="26"/>
      <c r="M160" s="22"/>
      <c r="N160" s="22"/>
    </row>
    <row r="161" spans="1:14" x14ac:dyDescent="0.25">
      <c r="A161" s="28">
        <f t="shared" si="4"/>
        <v>153</v>
      </c>
      <c r="B161" s="16"/>
      <c r="C161" s="1" t="s">
        <v>32</v>
      </c>
      <c r="D161" s="2" t="s">
        <v>171</v>
      </c>
      <c r="E161" s="5"/>
      <c r="F161" s="5">
        <v>0</v>
      </c>
      <c r="G161" s="5">
        <v>0</v>
      </c>
      <c r="H161" s="28">
        <f t="shared" si="5"/>
        <v>0</v>
      </c>
      <c r="I161" s="28"/>
      <c r="J161" s="26"/>
      <c r="K161" s="26"/>
      <c r="L161" s="26"/>
      <c r="M161" s="22"/>
      <c r="N161" s="22"/>
    </row>
    <row r="162" spans="1:14" x14ac:dyDescent="0.25">
      <c r="A162" s="28">
        <f t="shared" si="4"/>
        <v>154</v>
      </c>
      <c r="B162" s="16">
        <v>2025</v>
      </c>
      <c r="C162" s="1" t="s">
        <v>32</v>
      </c>
      <c r="D162" s="2" t="s">
        <v>172</v>
      </c>
      <c r="E162" s="5"/>
      <c r="F162" s="5">
        <v>0</v>
      </c>
      <c r="G162" s="5">
        <v>0</v>
      </c>
      <c r="H162" s="28">
        <f t="shared" si="5"/>
        <v>0</v>
      </c>
      <c r="I162" s="28"/>
      <c r="J162" s="26"/>
      <c r="K162" s="26"/>
      <c r="L162" s="26"/>
      <c r="M162" s="22"/>
      <c r="N162" s="22"/>
    </row>
    <row r="163" spans="1:14" x14ac:dyDescent="0.25">
      <c r="A163" s="28">
        <f t="shared" si="4"/>
        <v>155</v>
      </c>
      <c r="B163" s="16">
        <v>2025</v>
      </c>
      <c r="C163" s="1" t="s">
        <v>32</v>
      </c>
      <c r="D163" s="2" t="s">
        <v>173</v>
      </c>
      <c r="E163" s="5"/>
      <c r="F163" s="5">
        <v>15</v>
      </c>
      <c r="G163" s="82">
        <v>31</v>
      </c>
      <c r="H163" s="28">
        <f t="shared" si="5"/>
        <v>46</v>
      </c>
      <c r="I163" s="28"/>
      <c r="J163" s="26"/>
      <c r="K163" s="26"/>
      <c r="L163" s="26"/>
      <c r="M163" s="22"/>
      <c r="N163" s="22"/>
    </row>
    <row r="164" spans="1:14" x14ac:dyDescent="0.25">
      <c r="A164" s="28">
        <f t="shared" si="4"/>
        <v>156</v>
      </c>
      <c r="B164" s="16"/>
      <c r="C164" s="1" t="s">
        <v>37</v>
      </c>
      <c r="D164" s="2" t="s">
        <v>174</v>
      </c>
      <c r="E164" s="5"/>
      <c r="F164" s="5">
        <v>0</v>
      </c>
      <c r="G164" s="5">
        <v>0</v>
      </c>
      <c r="H164" s="28">
        <f t="shared" si="5"/>
        <v>0</v>
      </c>
      <c r="I164" s="28"/>
      <c r="J164" s="26"/>
      <c r="K164" s="26"/>
      <c r="L164" s="26"/>
      <c r="M164" s="22"/>
      <c r="N164" s="22"/>
    </row>
    <row r="165" spans="1:14" x14ac:dyDescent="0.25">
      <c r="A165" s="28">
        <f t="shared" si="4"/>
        <v>157</v>
      </c>
      <c r="B165" s="16">
        <v>2025</v>
      </c>
      <c r="C165" s="1" t="s">
        <v>32</v>
      </c>
      <c r="D165" s="2" t="s">
        <v>175</v>
      </c>
      <c r="E165" s="5"/>
      <c r="F165" s="5">
        <v>0</v>
      </c>
      <c r="G165" s="5">
        <v>0</v>
      </c>
      <c r="H165" s="28">
        <f t="shared" si="5"/>
        <v>0</v>
      </c>
      <c r="I165" s="28"/>
      <c r="J165" s="26"/>
      <c r="K165" s="26"/>
      <c r="L165" s="26"/>
      <c r="M165" s="22"/>
      <c r="N165" s="22"/>
    </row>
    <row r="166" spans="1:14" x14ac:dyDescent="0.25">
      <c r="A166" s="28">
        <f t="shared" si="4"/>
        <v>158</v>
      </c>
      <c r="B166" s="16">
        <v>2025</v>
      </c>
      <c r="C166" s="1" t="s">
        <v>37</v>
      </c>
      <c r="D166" s="2" t="s">
        <v>176</v>
      </c>
      <c r="E166" s="5"/>
      <c r="F166" s="5">
        <v>3</v>
      </c>
      <c r="G166" s="82">
        <v>11</v>
      </c>
      <c r="H166" s="28">
        <f t="shared" si="5"/>
        <v>14</v>
      </c>
      <c r="I166" s="28"/>
      <c r="J166" s="26"/>
      <c r="K166" s="26"/>
      <c r="L166" s="26"/>
      <c r="M166" s="22"/>
      <c r="N166" s="22"/>
    </row>
    <row r="167" spans="1:14" x14ac:dyDescent="0.25">
      <c r="A167" s="28">
        <f t="shared" si="4"/>
        <v>159</v>
      </c>
      <c r="B167" s="16">
        <v>2025</v>
      </c>
      <c r="C167" s="63" t="s">
        <v>32</v>
      </c>
      <c r="D167" s="65" t="s">
        <v>177</v>
      </c>
      <c r="E167" s="5"/>
      <c r="F167" s="5">
        <v>6</v>
      </c>
      <c r="G167" s="82">
        <v>11</v>
      </c>
      <c r="H167" s="28">
        <f t="shared" si="5"/>
        <v>17</v>
      </c>
      <c r="I167" s="28"/>
      <c r="J167" s="26"/>
      <c r="K167" s="26"/>
      <c r="L167" s="26"/>
      <c r="M167" s="22"/>
      <c r="N167" s="22"/>
    </row>
    <row r="168" spans="1:14" x14ac:dyDescent="0.25">
      <c r="A168" s="28">
        <f t="shared" si="4"/>
        <v>160</v>
      </c>
      <c r="B168" s="16">
        <v>2025</v>
      </c>
      <c r="C168" s="1" t="s">
        <v>37</v>
      </c>
      <c r="D168" s="2" t="s">
        <v>178</v>
      </c>
      <c r="E168" s="5"/>
      <c r="F168" s="5">
        <v>5</v>
      </c>
      <c r="G168" s="82">
        <v>11</v>
      </c>
      <c r="H168" s="28">
        <f t="shared" si="5"/>
        <v>16</v>
      </c>
      <c r="I168" s="28"/>
      <c r="J168" s="26"/>
      <c r="K168" s="26"/>
      <c r="L168" s="26"/>
      <c r="M168" s="22"/>
      <c r="N168" s="22"/>
    </row>
    <row r="169" spans="1:14" x14ac:dyDescent="0.25">
      <c r="A169" s="28">
        <f t="shared" si="4"/>
        <v>161</v>
      </c>
      <c r="B169" s="16">
        <v>2025</v>
      </c>
      <c r="C169" s="1" t="s">
        <v>32</v>
      </c>
      <c r="D169" s="2" t="s">
        <v>179</v>
      </c>
      <c r="E169" s="5"/>
      <c r="F169" s="5">
        <v>0</v>
      </c>
      <c r="G169" s="5">
        <v>0</v>
      </c>
      <c r="H169" s="28">
        <f t="shared" si="5"/>
        <v>0</v>
      </c>
      <c r="I169" s="28"/>
      <c r="J169" s="26"/>
      <c r="K169" s="26"/>
      <c r="L169" s="26"/>
      <c r="M169" s="22"/>
      <c r="N169" s="22"/>
    </row>
    <row r="170" spans="1:14" x14ac:dyDescent="0.25">
      <c r="A170" s="28">
        <f t="shared" si="4"/>
        <v>162</v>
      </c>
      <c r="B170" s="16">
        <v>2025</v>
      </c>
      <c r="C170" s="1" t="s">
        <v>37</v>
      </c>
      <c r="D170" s="2" t="s">
        <v>180</v>
      </c>
      <c r="E170" s="5"/>
      <c r="F170" s="5">
        <v>0</v>
      </c>
      <c r="G170" s="5">
        <v>7</v>
      </c>
      <c r="H170" s="28">
        <f t="shared" si="5"/>
        <v>7</v>
      </c>
      <c r="I170" s="28"/>
      <c r="J170" s="26"/>
      <c r="K170" s="26"/>
      <c r="L170" s="26"/>
      <c r="M170" s="22"/>
      <c r="N170" s="22"/>
    </row>
    <row r="171" spans="1:14" x14ac:dyDescent="0.25">
      <c r="A171" s="28">
        <f t="shared" si="4"/>
        <v>163</v>
      </c>
      <c r="B171" s="16">
        <v>2025</v>
      </c>
      <c r="C171" s="1" t="s">
        <v>32</v>
      </c>
      <c r="D171" s="2" t="s">
        <v>181</v>
      </c>
      <c r="E171" s="5"/>
      <c r="F171" s="5">
        <v>0</v>
      </c>
      <c r="G171" s="5">
        <v>6</v>
      </c>
      <c r="H171" s="28">
        <f t="shared" si="5"/>
        <v>6</v>
      </c>
      <c r="I171" s="28"/>
      <c r="J171" s="26"/>
      <c r="K171" s="26"/>
      <c r="L171" s="26"/>
      <c r="M171" s="22"/>
      <c r="N171" s="22"/>
    </row>
    <row r="172" spans="1:14" x14ac:dyDescent="0.25">
      <c r="A172" s="28">
        <f t="shared" si="4"/>
        <v>164</v>
      </c>
      <c r="B172" s="77">
        <v>2025</v>
      </c>
      <c r="C172" s="77" t="s">
        <v>32</v>
      </c>
      <c r="D172" s="96" t="s">
        <v>359</v>
      </c>
      <c r="E172" s="5"/>
      <c r="F172" s="5">
        <v>0</v>
      </c>
      <c r="G172" s="5"/>
      <c r="H172" s="28"/>
      <c r="I172" s="28"/>
      <c r="J172" s="26"/>
      <c r="K172" s="26"/>
      <c r="L172" s="26"/>
      <c r="M172" s="22"/>
      <c r="N172" s="22"/>
    </row>
    <row r="173" spans="1:14" x14ac:dyDescent="0.25">
      <c r="A173" s="28">
        <f t="shared" si="4"/>
        <v>165</v>
      </c>
      <c r="B173" s="16"/>
      <c r="C173" s="1" t="s">
        <v>37</v>
      </c>
      <c r="D173" s="2" t="s">
        <v>182</v>
      </c>
      <c r="E173" s="5"/>
      <c r="F173" s="5">
        <v>0</v>
      </c>
      <c r="G173" s="5">
        <v>0</v>
      </c>
      <c r="H173" s="28">
        <f t="shared" si="5"/>
        <v>0</v>
      </c>
      <c r="I173" s="28"/>
      <c r="J173" s="26"/>
      <c r="K173" s="26"/>
      <c r="L173" s="26"/>
      <c r="M173" s="22"/>
      <c r="N173" s="22"/>
    </row>
    <row r="174" spans="1:14" x14ac:dyDescent="0.25">
      <c r="A174" s="28">
        <f t="shared" si="4"/>
        <v>166</v>
      </c>
      <c r="B174" s="16">
        <v>2025</v>
      </c>
      <c r="C174" s="1" t="s">
        <v>32</v>
      </c>
      <c r="D174" s="2" t="s">
        <v>183</v>
      </c>
      <c r="E174" s="5"/>
      <c r="F174" s="5">
        <v>0</v>
      </c>
      <c r="G174" s="5">
        <v>0</v>
      </c>
      <c r="H174" s="28">
        <f t="shared" si="5"/>
        <v>0</v>
      </c>
      <c r="I174" s="28"/>
      <c r="J174" s="26"/>
      <c r="K174" s="26"/>
      <c r="L174" s="26"/>
      <c r="M174" s="22"/>
      <c r="N174" s="22"/>
    </row>
    <row r="175" spans="1:14" x14ac:dyDescent="0.25">
      <c r="A175" s="28">
        <f t="shared" si="4"/>
        <v>167</v>
      </c>
      <c r="B175" s="16">
        <v>2025</v>
      </c>
      <c r="C175" s="1" t="s">
        <v>32</v>
      </c>
      <c r="D175" s="65" t="s">
        <v>184</v>
      </c>
      <c r="E175" s="5"/>
      <c r="F175" s="5">
        <v>7</v>
      </c>
      <c r="G175" s="82">
        <v>10</v>
      </c>
      <c r="H175" s="28">
        <f>+G175+F175+E175</f>
        <v>17</v>
      </c>
      <c r="I175" s="28"/>
      <c r="J175" s="26"/>
      <c r="K175" s="26"/>
      <c r="L175" s="26"/>
      <c r="M175" s="22"/>
      <c r="N175" s="22"/>
    </row>
    <row r="176" spans="1:14" x14ac:dyDescent="0.25">
      <c r="A176" s="28">
        <f t="shared" si="4"/>
        <v>168</v>
      </c>
      <c r="B176" s="77">
        <v>2025</v>
      </c>
      <c r="C176" s="89" t="s">
        <v>32</v>
      </c>
      <c r="D176" s="74" t="s">
        <v>345</v>
      </c>
      <c r="E176" s="5"/>
      <c r="F176" s="5">
        <v>0</v>
      </c>
      <c r="G176" s="5"/>
      <c r="H176" s="28"/>
      <c r="I176" s="28"/>
      <c r="J176" s="26"/>
      <c r="K176" s="26"/>
      <c r="L176" s="26"/>
      <c r="M176" s="22"/>
      <c r="N176" s="22"/>
    </row>
    <row r="177" spans="1:14" x14ac:dyDescent="0.25">
      <c r="A177" s="28">
        <f t="shared" si="4"/>
        <v>169</v>
      </c>
      <c r="B177" s="16">
        <v>2025</v>
      </c>
      <c r="C177" s="1" t="s">
        <v>32</v>
      </c>
      <c r="D177" s="80" t="s">
        <v>333</v>
      </c>
      <c r="E177" s="5"/>
      <c r="F177" s="5">
        <v>0</v>
      </c>
      <c r="G177" s="5">
        <v>0</v>
      </c>
      <c r="H177" s="28"/>
      <c r="I177" s="28"/>
      <c r="J177" s="26"/>
      <c r="K177" s="26"/>
      <c r="L177" s="26"/>
      <c r="M177" s="22"/>
      <c r="N177" s="22"/>
    </row>
    <row r="178" spans="1:14" x14ac:dyDescent="0.25">
      <c r="A178" s="28">
        <f t="shared" si="4"/>
        <v>170</v>
      </c>
      <c r="B178" s="16"/>
      <c r="C178" s="1" t="s">
        <v>32</v>
      </c>
      <c r="D178" s="2" t="s">
        <v>185</v>
      </c>
      <c r="E178" s="5"/>
      <c r="F178" s="5">
        <v>0</v>
      </c>
      <c r="G178" s="5">
        <v>0</v>
      </c>
      <c r="H178" s="28">
        <f t="shared" si="5"/>
        <v>0</v>
      </c>
      <c r="I178" s="28"/>
      <c r="J178" s="26"/>
      <c r="K178" s="26"/>
      <c r="L178" s="26"/>
      <c r="M178" s="22"/>
      <c r="N178" s="22"/>
    </row>
    <row r="179" spans="1:14" x14ac:dyDescent="0.25">
      <c r="A179" s="28">
        <f t="shared" si="4"/>
        <v>171</v>
      </c>
      <c r="B179" s="16">
        <v>2025</v>
      </c>
      <c r="C179" s="1" t="s">
        <v>32</v>
      </c>
      <c r="D179" s="65" t="s">
        <v>186</v>
      </c>
      <c r="E179" s="5"/>
      <c r="F179" s="5">
        <v>4</v>
      </c>
      <c r="G179" s="82">
        <v>12</v>
      </c>
      <c r="H179" s="28">
        <f t="shared" si="5"/>
        <v>16</v>
      </c>
      <c r="I179" s="47"/>
      <c r="J179" s="26"/>
      <c r="K179" s="26"/>
      <c r="L179" s="26"/>
      <c r="M179" s="22"/>
      <c r="N179" s="22"/>
    </row>
    <row r="180" spans="1:14" x14ac:dyDescent="0.25">
      <c r="A180" s="28">
        <f t="shared" si="4"/>
        <v>172</v>
      </c>
      <c r="B180" s="16">
        <v>2025</v>
      </c>
      <c r="C180" s="89" t="s">
        <v>32</v>
      </c>
      <c r="D180" s="75" t="s">
        <v>332</v>
      </c>
      <c r="E180" s="5"/>
      <c r="F180" s="5">
        <v>4</v>
      </c>
      <c r="G180" s="5">
        <v>0</v>
      </c>
      <c r="H180" s="28"/>
      <c r="I180" s="47"/>
      <c r="J180" s="26"/>
      <c r="K180" s="26"/>
      <c r="L180" s="26"/>
      <c r="M180" s="22"/>
      <c r="N180" s="22"/>
    </row>
    <row r="181" spans="1:14" x14ac:dyDescent="0.25">
      <c r="A181" s="28">
        <f t="shared" si="4"/>
        <v>173</v>
      </c>
      <c r="B181" s="16">
        <v>2025</v>
      </c>
      <c r="C181" s="1" t="s">
        <v>32</v>
      </c>
      <c r="D181" s="65" t="s">
        <v>327</v>
      </c>
      <c r="E181" s="5"/>
      <c r="F181" s="5">
        <v>10</v>
      </c>
      <c r="G181" s="5">
        <v>5</v>
      </c>
      <c r="H181" s="28">
        <f t="shared" si="5"/>
        <v>15</v>
      </c>
      <c r="I181" s="47"/>
      <c r="J181" s="26"/>
      <c r="K181" s="26"/>
      <c r="L181" s="26"/>
      <c r="M181" s="22"/>
      <c r="N181" s="22"/>
    </row>
    <row r="182" spans="1:14" x14ac:dyDescent="0.25">
      <c r="A182" s="28">
        <f t="shared" si="4"/>
        <v>174</v>
      </c>
      <c r="B182" s="16">
        <v>2025</v>
      </c>
      <c r="C182" s="1" t="s">
        <v>37</v>
      </c>
      <c r="D182" s="2" t="s">
        <v>187</v>
      </c>
      <c r="E182" s="5"/>
      <c r="F182" s="5">
        <v>3</v>
      </c>
      <c r="G182" s="84">
        <v>8</v>
      </c>
      <c r="H182" s="28">
        <f t="shared" si="5"/>
        <v>11</v>
      </c>
      <c r="I182" s="47"/>
      <c r="J182" s="26"/>
      <c r="K182" s="26"/>
      <c r="L182" s="26"/>
      <c r="M182" s="22"/>
      <c r="N182" s="22"/>
    </row>
    <row r="183" spans="1:14" x14ac:dyDescent="0.25">
      <c r="A183" s="28">
        <f t="shared" si="4"/>
        <v>175</v>
      </c>
      <c r="B183" s="16">
        <v>2025</v>
      </c>
      <c r="C183" s="1" t="s">
        <v>32</v>
      </c>
      <c r="D183" s="2" t="s">
        <v>188</v>
      </c>
      <c r="E183" s="5"/>
      <c r="F183" s="5">
        <v>0</v>
      </c>
      <c r="G183" s="5">
        <v>0</v>
      </c>
      <c r="H183" s="28">
        <f t="shared" si="5"/>
        <v>0</v>
      </c>
      <c r="I183" s="47"/>
      <c r="J183" s="26"/>
      <c r="K183" s="26"/>
      <c r="L183" s="26"/>
      <c r="M183" s="22"/>
      <c r="N183" s="22"/>
    </row>
    <row r="184" spans="1:14" x14ac:dyDescent="0.25">
      <c r="A184" s="28">
        <f t="shared" si="4"/>
        <v>176</v>
      </c>
      <c r="B184" s="16">
        <v>2025</v>
      </c>
      <c r="C184" s="1" t="s">
        <v>32</v>
      </c>
      <c r="D184" s="2" t="s">
        <v>189</v>
      </c>
      <c r="E184" s="5"/>
      <c r="F184" s="5">
        <v>0</v>
      </c>
      <c r="G184" s="5">
        <v>0</v>
      </c>
      <c r="H184" s="28">
        <f t="shared" si="5"/>
        <v>0</v>
      </c>
      <c r="I184" s="28"/>
      <c r="J184" s="26"/>
      <c r="K184" s="26"/>
      <c r="L184" s="26"/>
      <c r="M184" s="22"/>
      <c r="N184" s="22"/>
    </row>
    <row r="185" spans="1:14" x14ac:dyDescent="0.25">
      <c r="A185" s="28">
        <f t="shared" si="4"/>
        <v>177</v>
      </c>
      <c r="B185" s="16">
        <v>2025</v>
      </c>
      <c r="C185" s="1" t="s">
        <v>32</v>
      </c>
      <c r="D185" s="2" t="s">
        <v>190</v>
      </c>
      <c r="E185" s="5"/>
      <c r="F185" s="5">
        <v>0</v>
      </c>
      <c r="G185" s="5">
        <v>0</v>
      </c>
      <c r="H185" s="28">
        <f t="shared" si="5"/>
        <v>0</v>
      </c>
      <c r="I185" s="28"/>
      <c r="J185" s="26"/>
      <c r="K185" s="26"/>
      <c r="L185" s="26"/>
      <c r="M185" s="22"/>
      <c r="N185" s="22"/>
    </row>
    <row r="186" spans="1:14" x14ac:dyDescent="0.25">
      <c r="A186" s="28">
        <f t="shared" si="4"/>
        <v>178</v>
      </c>
      <c r="B186" s="16">
        <v>2025</v>
      </c>
      <c r="C186" s="1" t="s">
        <v>37</v>
      </c>
      <c r="D186" s="2" t="s">
        <v>191</v>
      </c>
      <c r="E186" s="5"/>
      <c r="F186" s="5">
        <v>0</v>
      </c>
      <c r="G186" s="5">
        <v>1</v>
      </c>
      <c r="H186" s="28">
        <f t="shared" si="5"/>
        <v>1</v>
      </c>
      <c r="I186" s="28"/>
      <c r="J186" s="26"/>
      <c r="K186" s="26"/>
      <c r="L186" s="26"/>
      <c r="M186" s="22"/>
      <c r="N186" s="22"/>
    </row>
    <row r="187" spans="1:14" x14ac:dyDescent="0.25">
      <c r="A187" s="28">
        <f t="shared" si="4"/>
        <v>179</v>
      </c>
      <c r="B187" s="16">
        <v>2025</v>
      </c>
      <c r="C187" s="1" t="s">
        <v>32</v>
      </c>
      <c r="D187" s="2" t="s">
        <v>192</v>
      </c>
      <c r="E187" s="5"/>
      <c r="F187" s="5">
        <v>5</v>
      </c>
      <c r="G187" s="82">
        <v>14</v>
      </c>
      <c r="H187" s="28">
        <f t="shared" si="5"/>
        <v>19</v>
      </c>
      <c r="I187" s="28"/>
      <c r="J187" s="26"/>
      <c r="K187" s="26"/>
      <c r="L187" s="26"/>
      <c r="M187" s="22"/>
      <c r="N187" s="22"/>
    </row>
    <row r="188" spans="1:14" x14ac:dyDescent="0.25">
      <c r="A188" s="28">
        <f t="shared" si="4"/>
        <v>180</v>
      </c>
      <c r="B188" s="77">
        <v>2025</v>
      </c>
      <c r="C188" s="77" t="s">
        <v>32</v>
      </c>
      <c r="D188" s="96" t="s">
        <v>358</v>
      </c>
      <c r="E188" s="5"/>
      <c r="F188" s="5">
        <v>0</v>
      </c>
      <c r="G188" s="82"/>
      <c r="H188" s="28"/>
      <c r="I188" s="28"/>
      <c r="J188" s="26"/>
      <c r="K188" s="26"/>
      <c r="L188" s="26"/>
      <c r="M188" s="22"/>
      <c r="N188" s="22"/>
    </row>
    <row r="189" spans="1:14" x14ac:dyDescent="0.25">
      <c r="A189" s="28">
        <f t="shared" si="4"/>
        <v>181</v>
      </c>
      <c r="B189" s="16">
        <v>2025</v>
      </c>
      <c r="C189" s="1" t="s">
        <v>37</v>
      </c>
      <c r="D189" s="2" t="s">
        <v>193</v>
      </c>
      <c r="E189" s="5"/>
      <c r="F189" s="5">
        <v>11</v>
      </c>
      <c r="G189" s="82">
        <v>15</v>
      </c>
      <c r="H189" s="28">
        <f t="shared" si="5"/>
        <v>26</v>
      </c>
      <c r="I189" s="28"/>
      <c r="J189" s="26"/>
      <c r="K189" s="26"/>
      <c r="L189" s="26"/>
      <c r="M189" s="22"/>
      <c r="N189" s="22"/>
    </row>
    <row r="190" spans="1:14" x14ac:dyDescent="0.25">
      <c r="A190" s="28">
        <f t="shared" si="4"/>
        <v>182</v>
      </c>
      <c r="B190" s="16">
        <v>2025</v>
      </c>
      <c r="C190" s="89" t="s">
        <v>37</v>
      </c>
      <c r="D190" s="74" t="s">
        <v>334</v>
      </c>
      <c r="E190" s="5"/>
      <c r="F190" s="5">
        <v>0</v>
      </c>
      <c r="G190" s="5">
        <v>0</v>
      </c>
      <c r="H190" s="28"/>
      <c r="I190" s="28"/>
      <c r="J190" s="26"/>
      <c r="K190" s="26"/>
      <c r="L190" s="26"/>
      <c r="M190" s="22"/>
      <c r="N190" s="22"/>
    </row>
    <row r="191" spans="1:14" x14ac:dyDescent="0.25">
      <c r="A191" s="28">
        <f t="shared" si="4"/>
        <v>183</v>
      </c>
      <c r="B191" s="16"/>
      <c r="C191" s="1" t="s">
        <v>32</v>
      </c>
      <c r="D191" s="74" t="s">
        <v>194</v>
      </c>
      <c r="E191" s="5"/>
      <c r="F191" s="5">
        <v>0</v>
      </c>
      <c r="G191" s="5">
        <v>0</v>
      </c>
      <c r="H191" s="28">
        <f t="shared" si="5"/>
        <v>0</v>
      </c>
      <c r="I191" s="28"/>
      <c r="J191" s="26"/>
      <c r="K191" s="26"/>
      <c r="L191" s="26"/>
      <c r="M191" s="22"/>
      <c r="N191" s="22"/>
    </row>
    <row r="192" spans="1:14" x14ac:dyDescent="0.25">
      <c r="A192" s="28">
        <f t="shared" si="4"/>
        <v>184</v>
      </c>
      <c r="B192" s="16">
        <v>2025</v>
      </c>
      <c r="C192" s="1" t="s">
        <v>32</v>
      </c>
      <c r="D192" s="74" t="s">
        <v>195</v>
      </c>
      <c r="E192" s="5"/>
      <c r="F192" s="5">
        <v>0</v>
      </c>
      <c r="G192" s="5">
        <v>0</v>
      </c>
      <c r="H192" s="28">
        <f t="shared" si="5"/>
        <v>0</v>
      </c>
      <c r="I192" s="28"/>
      <c r="J192" s="26"/>
      <c r="K192" s="26"/>
      <c r="L192" s="26"/>
      <c r="M192" s="22"/>
      <c r="N192" s="22"/>
    </row>
    <row r="193" spans="1:14" x14ac:dyDescent="0.25">
      <c r="A193" s="28">
        <f t="shared" si="4"/>
        <v>185</v>
      </c>
      <c r="B193" s="16">
        <v>2025</v>
      </c>
      <c r="C193" s="1" t="s">
        <v>37</v>
      </c>
      <c r="D193" s="6" t="s">
        <v>196</v>
      </c>
      <c r="E193" s="5"/>
      <c r="F193" s="5">
        <v>4</v>
      </c>
      <c r="G193" s="82">
        <v>14</v>
      </c>
      <c r="H193" s="28">
        <f t="shared" si="5"/>
        <v>18</v>
      </c>
      <c r="I193" s="28"/>
      <c r="J193" s="26"/>
      <c r="K193" s="26"/>
      <c r="L193" s="26"/>
      <c r="M193" s="22"/>
      <c r="N193" s="22"/>
    </row>
    <row r="194" spans="1:14" x14ac:dyDescent="0.25">
      <c r="A194" s="28">
        <f t="shared" si="4"/>
        <v>186</v>
      </c>
      <c r="B194" s="16">
        <v>2025</v>
      </c>
      <c r="C194" s="1" t="s">
        <v>32</v>
      </c>
      <c r="D194" s="2" t="s">
        <v>197</v>
      </c>
      <c r="E194" s="5"/>
      <c r="F194" s="5">
        <v>1</v>
      </c>
      <c r="G194" s="5">
        <v>4</v>
      </c>
      <c r="H194" s="28">
        <f t="shared" si="5"/>
        <v>5</v>
      </c>
      <c r="I194" s="28"/>
      <c r="J194" s="26"/>
      <c r="K194" s="26"/>
      <c r="L194" s="26"/>
      <c r="M194" s="22"/>
    </row>
    <row r="195" spans="1:14" x14ac:dyDescent="0.25">
      <c r="A195" s="28">
        <f t="shared" si="4"/>
        <v>187</v>
      </c>
      <c r="B195" s="16">
        <v>2025</v>
      </c>
      <c r="C195" s="1" t="s">
        <v>32</v>
      </c>
      <c r="D195" s="2" t="s">
        <v>198</v>
      </c>
      <c r="E195" s="5"/>
      <c r="F195" s="5">
        <v>1</v>
      </c>
      <c r="G195" s="5">
        <v>5</v>
      </c>
      <c r="H195" s="28">
        <f t="shared" si="5"/>
        <v>6</v>
      </c>
      <c r="I195" s="28"/>
      <c r="J195" s="26"/>
      <c r="K195" s="26"/>
      <c r="L195" s="26"/>
      <c r="M195" s="22"/>
    </row>
    <row r="196" spans="1:14" x14ac:dyDescent="0.25">
      <c r="A196" s="28">
        <f t="shared" si="4"/>
        <v>188</v>
      </c>
      <c r="B196" s="16">
        <v>2025</v>
      </c>
      <c r="C196" s="1" t="s">
        <v>32</v>
      </c>
      <c r="D196" s="2" t="s">
        <v>199</v>
      </c>
      <c r="E196" s="5"/>
      <c r="F196" s="5">
        <v>2</v>
      </c>
      <c r="G196" s="5">
        <v>6</v>
      </c>
      <c r="H196" s="28">
        <f t="shared" si="5"/>
        <v>8</v>
      </c>
      <c r="I196" s="28"/>
      <c r="J196" s="26"/>
      <c r="K196" s="26"/>
      <c r="L196" s="26"/>
      <c r="M196" s="22"/>
    </row>
    <row r="197" spans="1:14" x14ac:dyDescent="0.25">
      <c r="A197" s="28">
        <f t="shared" si="4"/>
        <v>189</v>
      </c>
      <c r="B197" s="16"/>
      <c r="C197" s="1" t="s">
        <v>37</v>
      </c>
      <c r="D197" s="2" t="s">
        <v>200</v>
      </c>
      <c r="E197" s="5"/>
      <c r="F197" s="5">
        <v>0</v>
      </c>
      <c r="G197" s="5">
        <v>0</v>
      </c>
      <c r="H197" s="28">
        <f t="shared" si="5"/>
        <v>0</v>
      </c>
      <c r="I197" s="28"/>
      <c r="J197" s="26"/>
      <c r="K197" s="26"/>
      <c r="L197" s="26"/>
      <c r="M197" s="22"/>
    </row>
    <row r="198" spans="1:14" x14ac:dyDescent="0.25">
      <c r="A198" s="28">
        <f t="shared" si="4"/>
        <v>190</v>
      </c>
      <c r="B198" s="16">
        <v>2025</v>
      </c>
      <c r="C198" s="1"/>
      <c r="D198" s="2" t="s">
        <v>201</v>
      </c>
      <c r="E198" s="5"/>
      <c r="F198" s="5">
        <v>0</v>
      </c>
      <c r="G198" s="5">
        <v>0</v>
      </c>
      <c r="H198" s="28">
        <f t="shared" si="5"/>
        <v>0</v>
      </c>
      <c r="I198" s="28"/>
      <c r="J198" s="26"/>
      <c r="K198" s="26"/>
      <c r="L198" s="26"/>
      <c r="M198" s="22"/>
    </row>
    <row r="199" spans="1:14" x14ac:dyDescent="0.25">
      <c r="A199" s="28">
        <f t="shared" si="4"/>
        <v>191</v>
      </c>
      <c r="B199" s="16">
        <v>2025</v>
      </c>
      <c r="C199" s="1"/>
      <c r="D199" s="2" t="s">
        <v>202</v>
      </c>
      <c r="E199" s="5"/>
      <c r="F199" s="5">
        <v>0</v>
      </c>
      <c r="G199" s="5">
        <v>0</v>
      </c>
      <c r="H199" s="28">
        <f t="shared" si="5"/>
        <v>0</v>
      </c>
      <c r="I199" s="28"/>
      <c r="J199" s="26"/>
      <c r="K199" s="26"/>
      <c r="L199" s="26"/>
      <c r="M199" s="22"/>
    </row>
    <row r="200" spans="1:14" x14ac:dyDescent="0.25">
      <c r="A200" s="28">
        <f t="shared" si="4"/>
        <v>192</v>
      </c>
      <c r="B200" s="16">
        <v>2025</v>
      </c>
      <c r="C200" s="1"/>
      <c r="D200" s="74" t="s">
        <v>203</v>
      </c>
      <c r="E200" s="5"/>
      <c r="F200" s="5">
        <v>0</v>
      </c>
      <c r="G200" s="5">
        <v>0</v>
      </c>
      <c r="H200" s="28">
        <f t="shared" si="5"/>
        <v>0</v>
      </c>
      <c r="I200" s="28"/>
      <c r="J200" s="26"/>
      <c r="K200" s="26"/>
      <c r="L200" s="26"/>
      <c r="M200" s="22"/>
    </row>
    <row r="201" spans="1:14" x14ac:dyDescent="0.25">
      <c r="A201" s="28">
        <f t="shared" si="4"/>
        <v>193</v>
      </c>
      <c r="B201" s="16">
        <v>2025</v>
      </c>
      <c r="C201" s="1"/>
      <c r="D201" s="74" t="s">
        <v>204</v>
      </c>
      <c r="E201" s="5"/>
      <c r="F201" s="5">
        <v>0</v>
      </c>
      <c r="G201" s="5">
        <v>0</v>
      </c>
      <c r="H201" s="28">
        <f t="shared" si="5"/>
        <v>0</v>
      </c>
      <c r="I201" s="28"/>
      <c r="J201" s="26"/>
      <c r="K201" s="26"/>
      <c r="L201" s="26"/>
      <c r="M201" s="22"/>
    </row>
    <row r="202" spans="1:14" x14ac:dyDescent="0.25">
      <c r="A202" s="28">
        <f t="shared" si="4"/>
        <v>194</v>
      </c>
      <c r="B202" s="16">
        <v>2025</v>
      </c>
      <c r="C202" s="1"/>
      <c r="D202" s="2" t="s">
        <v>205</v>
      </c>
      <c r="E202" s="5"/>
      <c r="F202" s="5">
        <v>5</v>
      </c>
      <c r="G202" s="82">
        <v>13</v>
      </c>
      <c r="H202" s="28">
        <f t="shared" si="5"/>
        <v>18</v>
      </c>
      <c r="I202" s="28"/>
      <c r="J202" s="26"/>
      <c r="K202" s="26"/>
      <c r="L202" s="26"/>
      <c r="M202" s="22"/>
    </row>
    <row r="203" spans="1:14" x14ac:dyDescent="0.25">
      <c r="A203" s="28">
        <f t="shared" ref="A203:A205" si="6">A202+1</f>
        <v>195</v>
      </c>
      <c r="B203" s="16">
        <v>2025</v>
      </c>
      <c r="C203" s="1"/>
      <c r="D203" s="74" t="s">
        <v>206</v>
      </c>
      <c r="E203" s="5"/>
      <c r="F203" s="5">
        <v>0</v>
      </c>
      <c r="G203" s="5">
        <v>0</v>
      </c>
      <c r="H203" s="28">
        <f t="shared" si="5"/>
        <v>0</v>
      </c>
      <c r="I203" s="28"/>
      <c r="J203" s="26"/>
      <c r="K203" s="26"/>
      <c r="L203" s="26"/>
      <c r="M203" s="22"/>
    </row>
    <row r="204" spans="1:14" x14ac:dyDescent="0.25">
      <c r="A204" s="28">
        <f t="shared" si="6"/>
        <v>196</v>
      </c>
      <c r="B204" s="16">
        <v>2025</v>
      </c>
      <c r="C204" s="1"/>
      <c r="D204" s="2" t="s">
        <v>207</v>
      </c>
      <c r="E204" s="5"/>
      <c r="F204" s="5">
        <v>0</v>
      </c>
      <c r="G204" s="5">
        <v>0</v>
      </c>
      <c r="H204" s="28">
        <f t="shared" si="5"/>
        <v>0</v>
      </c>
      <c r="I204" s="28"/>
      <c r="J204" s="26"/>
      <c r="K204" s="26"/>
      <c r="L204" s="26"/>
      <c r="M204" s="22"/>
    </row>
    <row r="205" spans="1:14" x14ac:dyDescent="0.25">
      <c r="A205" s="28">
        <f t="shared" si="6"/>
        <v>197</v>
      </c>
      <c r="B205" s="16">
        <v>2025</v>
      </c>
      <c r="C205" s="1"/>
      <c r="D205" s="2" t="s">
        <v>208</v>
      </c>
      <c r="E205" s="5"/>
      <c r="F205" s="5">
        <v>0</v>
      </c>
      <c r="G205" s="5">
        <v>0</v>
      </c>
      <c r="H205" s="28">
        <f t="shared" si="5"/>
        <v>0</v>
      </c>
      <c r="I205" s="28"/>
      <c r="J205" s="26"/>
      <c r="K205" s="26"/>
      <c r="L205" s="26"/>
      <c r="M205" s="22"/>
    </row>
    <row r="206" spans="1:14" x14ac:dyDescent="0.25">
      <c r="A206" s="28"/>
      <c r="B206" s="16"/>
      <c r="C206" s="16"/>
      <c r="D206" s="21"/>
      <c r="E206" s="28"/>
      <c r="F206" s="28"/>
      <c r="G206" s="28"/>
      <c r="H206" s="28"/>
      <c r="I206" s="28"/>
      <c r="J206" s="26"/>
      <c r="K206" s="26"/>
      <c r="L206" s="26"/>
      <c r="M206" s="22"/>
    </row>
    <row r="207" spans="1:14" x14ac:dyDescent="0.25">
      <c r="A207" s="28"/>
      <c r="B207" s="16"/>
      <c r="C207" s="16"/>
      <c r="D207" s="21"/>
      <c r="E207" s="28"/>
      <c r="F207" s="28"/>
      <c r="G207" s="28"/>
      <c r="H207" s="28"/>
      <c r="I207" s="28"/>
      <c r="J207" s="26"/>
      <c r="K207" s="26"/>
      <c r="L207" s="26"/>
      <c r="M207" s="22"/>
    </row>
    <row r="208" spans="1:14" x14ac:dyDescent="0.25">
      <c r="A208" s="28"/>
      <c r="B208" s="16"/>
      <c r="C208" s="16"/>
      <c r="D208" s="21"/>
      <c r="E208" s="28"/>
      <c r="F208" s="28"/>
      <c r="G208" s="28"/>
      <c r="H208" s="28"/>
      <c r="I208" s="28"/>
      <c r="J208" s="26"/>
      <c r="K208" s="26"/>
      <c r="L208" s="26"/>
      <c r="M208" s="22"/>
    </row>
    <row r="209" spans="1:13" x14ac:dyDescent="0.25">
      <c r="A209" s="28"/>
      <c r="B209" s="16"/>
      <c r="C209" s="16"/>
      <c r="D209" s="21"/>
      <c r="E209" s="16"/>
      <c r="F209" s="28"/>
      <c r="G209" s="28"/>
      <c r="H209" s="28"/>
      <c r="I209" s="28"/>
      <c r="J209" s="26"/>
      <c r="K209" s="26"/>
      <c r="L209" s="26"/>
      <c r="M209" s="22"/>
    </row>
    <row r="210" spans="1:13" x14ac:dyDescent="0.25">
      <c r="A210" s="28"/>
      <c r="B210" s="16"/>
      <c r="C210" s="16"/>
      <c r="D210" s="21"/>
      <c r="E210" s="28"/>
      <c r="F210" s="28"/>
      <c r="G210" s="28"/>
      <c r="H210" s="28"/>
      <c r="I210" s="28"/>
      <c r="J210" s="26"/>
      <c r="K210" s="26"/>
      <c r="L210" s="26"/>
      <c r="M210" s="22"/>
    </row>
    <row r="211" spans="1:13" x14ac:dyDescent="0.25">
      <c r="A211" s="28"/>
      <c r="B211" s="16"/>
      <c r="C211" s="16"/>
      <c r="D211" s="21"/>
      <c r="E211" s="28"/>
      <c r="F211" s="28"/>
      <c r="G211" s="28"/>
      <c r="H211" s="28"/>
      <c r="I211" s="28"/>
      <c r="J211" s="26"/>
      <c r="K211" s="26"/>
      <c r="L211" s="26"/>
      <c r="M211" s="22"/>
    </row>
    <row r="212" spans="1:13" x14ac:dyDescent="0.25">
      <c r="A212" s="28"/>
      <c r="B212" s="16"/>
      <c r="C212" s="16"/>
      <c r="D212" s="21"/>
      <c r="E212" s="28"/>
      <c r="F212" s="28"/>
      <c r="G212" s="28"/>
      <c r="H212" s="28"/>
      <c r="I212" s="28"/>
      <c r="J212" s="26"/>
      <c r="K212" s="26"/>
      <c r="L212" s="26"/>
      <c r="M212" s="22"/>
    </row>
    <row r="213" spans="1:13" x14ac:dyDescent="0.25">
      <c r="A213" s="28"/>
      <c r="B213" s="16"/>
      <c r="C213" s="16"/>
      <c r="D213" s="21"/>
      <c r="E213" s="28"/>
      <c r="F213" s="28"/>
      <c r="G213" s="28"/>
      <c r="H213" s="28"/>
      <c r="I213" s="28"/>
      <c r="J213" s="26"/>
      <c r="K213" s="26"/>
      <c r="L213" s="26"/>
      <c r="M213" s="22"/>
    </row>
    <row r="214" spans="1:13" x14ac:dyDescent="0.25">
      <c r="A214" s="28"/>
      <c r="B214" s="16"/>
      <c r="C214" s="16"/>
      <c r="D214" s="21"/>
      <c r="E214" s="28"/>
      <c r="F214" s="28"/>
      <c r="G214" s="28"/>
      <c r="H214" s="28"/>
      <c r="I214" s="28"/>
      <c r="J214" s="26"/>
      <c r="K214" s="26"/>
      <c r="L214" s="26"/>
      <c r="M214" s="22"/>
    </row>
    <row r="215" spans="1:13" x14ac:dyDescent="0.25">
      <c r="A215" s="28"/>
      <c r="B215" s="16"/>
      <c r="C215" s="16"/>
      <c r="D215" s="21"/>
      <c r="E215" s="28"/>
      <c r="F215" s="28"/>
      <c r="G215" s="28"/>
      <c r="H215" s="28"/>
      <c r="I215" s="28"/>
      <c r="J215" s="26"/>
      <c r="K215" s="26"/>
      <c r="L215" s="26"/>
      <c r="M215" s="22"/>
    </row>
    <row r="216" spans="1:13" x14ac:dyDescent="0.25">
      <c r="A216" s="28"/>
      <c r="B216" s="16"/>
      <c r="C216" s="16"/>
      <c r="D216" s="21"/>
      <c r="E216" s="28"/>
      <c r="F216" s="28"/>
      <c r="G216" s="28"/>
      <c r="H216" s="28"/>
      <c r="I216" s="28"/>
      <c r="J216" s="26"/>
      <c r="K216" s="26"/>
      <c r="L216" s="26"/>
      <c r="M216" s="22"/>
    </row>
    <row r="217" spans="1:13" x14ac:dyDescent="0.25">
      <c r="A217" s="28"/>
      <c r="B217" s="16"/>
      <c r="C217" s="16"/>
      <c r="D217" s="21"/>
      <c r="E217" s="28"/>
      <c r="F217" s="28"/>
      <c r="G217" s="28"/>
      <c r="H217" s="28"/>
      <c r="I217" s="28"/>
      <c r="J217" s="26"/>
      <c r="K217" s="26"/>
      <c r="L217" s="26"/>
      <c r="M217" s="22"/>
    </row>
    <row r="218" spans="1:13" x14ac:dyDescent="0.25">
      <c r="A218" s="28"/>
      <c r="B218" s="16"/>
      <c r="C218" s="16"/>
      <c r="D218" s="21"/>
      <c r="E218" s="28"/>
      <c r="F218" s="28"/>
      <c r="G218" s="28"/>
      <c r="H218" s="28"/>
      <c r="I218" s="28"/>
      <c r="J218" s="26"/>
      <c r="K218" s="26"/>
      <c r="L218" s="26"/>
      <c r="M218" s="22"/>
    </row>
    <row r="219" spans="1:13" x14ac:dyDescent="0.25">
      <c r="A219" s="28"/>
      <c r="B219" s="16"/>
      <c r="C219" s="16"/>
      <c r="D219" s="21"/>
      <c r="E219" s="28"/>
      <c r="F219" s="28"/>
      <c r="G219" s="28"/>
      <c r="H219" s="28"/>
      <c r="I219" s="16"/>
      <c r="J219" s="26"/>
      <c r="K219" s="26"/>
      <c r="L219" s="26"/>
      <c r="M219" s="22"/>
    </row>
    <row r="220" spans="1:13" x14ac:dyDescent="0.25">
      <c r="A220" s="28"/>
      <c r="B220" s="16"/>
      <c r="C220" s="16"/>
      <c r="D220" s="21"/>
      <c r="E220" s="28"/>
      <c r="F220" s="28"/>
      <c r="G220" s="28"/>
      <c r="H220" s="28"/>
      <c r="I220" s="16"/>
      <c r="J220" s="26"/>
      <c r="K220" s="26"/>
      <c r="L220" s="26"/>
      <c r="M220" s="22"/>
    </row>
    <row r="221" spans="1:13" x14ac:dyDescent="0.25">
      <c r="A221" s="28"/>
      <c r="B221" s="16"/>
      <c r="C221" s="16"/>
      <c r="D221" s="21"/>
      <c r="E221" s="28"/>
      <c r="F221" s="28"/>
      <c r="G221" s="28"/>
      <c r="H221" s="28"/>
      <c r="I221" s="19"/>
      <c r="J221" s="26"/>
      <c r="K221" s="26"/>
      <c r="L221" s="26"/>
      <c r="M221" s="22"/>
    </row>
    <row r="222" spans="1:13" x14ac:dyDescent="0.25">
      <c r="A222" s="28"/>
      <c r="B222" s="16"/>
      <c r="C222" s="16"/>
      <c r="D222" s="21"/>
      <c r="E222" s="28"/>
      <c r="F222" s="16"/>
      <c r="G222" s="28"/>
      <c r="H222" s="28"/>
      <c r="I222" s="17"/>
      <c r="J222" s="26"/>
      <c r="K222" s="26"/>
      <c r="L222" s="26"/>
      <c r="M222" s="22"/>
    </row>
    <row r="223" spans="1:13" x14ac:dyDescent="0.25">
      <c r="A223" s="28"/>
      <c r="B223" s="16"/>
      <c r="C223" s="16"/>
      <c r="D223" s="21"/>
      <c r="E223" s="28"/>
      <c r="F223" s="16"/>
      <c r="G223" s="28"/>
      <c r="H223" s="28"/>
      <c r="I223" s="17"/>
      <c r="J223" s="26"/>
      <c r="K223" s="26"/>
      <c r="L223" s="26"/>
      <c r="M223" s="22"/>
    </row>
    <row r="224" spans="1:13" x14ac:dyDescent="0.25">
      <c r="A224" s="28"/>
      <c r="B224" s="16"/>
      <c r="C224" s="16"/>
      <c r="D224" s="21"/>
      <c r="E224" s="21"/>
      <c r="F224" s="16"/>
      <c r="G224" s="16"/>
      <c r="H224" s="16"/>
      <c r="I224" s="17"/>
      <c r="J224" s="26"/>
      <c r="K224" s="26"/>
      <c r="L224" s="26"/>
      <c r="M224" s="22"/>
    </row>
    <row r="225" spans="1:13" x14ac:dyDescent="0.25">
      <c r="A225" s="28"/>
      <c r="B225" s="16"/>
      <c r="C225" s="16"/>
      <c r="D225" s="21"/>
      <c r="E225" s="21"/>
      <c r="F225" s="27"/>
      <c r="G225" s="16"/>
      <c r="H225" s="16"/>
      <c r="I225" s="17"/>
      <c r="J225" s="26"/>
      <c r="K225" s="26"/>
      <c r="L225" s="26"/>
      <c r="M225" s="22"/>
    </row>
    <row r="226" spans="1:13" x14ac:dyDescent="0.25">
      <c r="A226" s="28"/>
      <c r="B226" s="16"/>
      <c r="C226" s="16"/>
      <c r="D226" s="21"/>
      <c r="E226" s="21"/>
      <c r="F226" s="27"/>
      <c r="G226" s="16"/>
      <c r="H226" s="16"/>
      <c r="I226" s="17"/>
      <c r="J226" s="26"/>
      <c r="K226" s="26"/>
      <c r="L226" s="26"/>
      <c r="M226" s="22"/>
    </row>
    <row r="227" spans="1:13" x14ac:dyDescent="0.25">
      <c r="A227" s="28"/>
      <c r="B227" s="16"/>
      <c r="C227" s="16"/>
      <c r="D227" s="21"/>
      <c r="E227" s="21"/>
      <c r="F227" s="16"/>
      <c r="G227" s="16"/>
      <c r="H227" s="16"/>
      <c r="I227" s="17"/>
      <c r="J227" s="26"/>
      <c r="K227" s="26"/>
      <c r="L227" s="26"/>
      <c r="M227" s="22"/>
    </row>
    <row r="228" spans="1:13" x14ac:dyDescent="0.25">
      <c r="A228" s="28"/>
      <c r="B228" s="16"/>
      <c r="C228" s="16"/>
      <c r="D228" s="21"/>
      <c r="E228" s="21"/>
      <c r="F228" s="16"/>
      <c r="G228" s="16"/>
      <c r="H228" s="16"/>
      <c r="I228" s="17"/>
      <c r="J228" s="26"/>
      <c r="K228" s="26"/>
      <c r="L228" s="26"/>
      <c r="M228" s="22"/>
    </row>
    <row r="229" spans="1:13" x14ac:dyDescent="0.25">
      <c r="A229" s="28"/>
      <c r="B229" s="16"/>
      <c r="C229" s="16"/>
      <c r="D229" s="21"/>
      <c r="E229" s="21"/>
      <c r="F229" s="16"/>
      <c r="G229" s="16"/>
      <c r="H229" s="16"/>
      <c r="I229" s="24"/>
      <c r="J229" s="26"/>
      <c r="K229" s="26"/>
      <c r="L229" s="26"/>
      <c r="M229" s="22"/>
    </row>
    <row r="230" spans="1:13" x14ac:dyDescent="0.25">
      <c r="A230" s="28"/>
      <c r="B230" s="16"/>
      <c r="C230" s="16"/>
      <c r="D230" s="21"/>
      <c r="E230" s="21"/>
      <c r="F230" s="16"/>
      <c r="G230" s="16"/>
      <c r="H230" s="16"/>
      <c r="I230" s="17"/>
      <c r="J230" s="26"/>
      <c r="K230" s="26"/>
      <c r="L230" s="26"/>
      <c r="M230" s="22"/>
    </row>
    <row r="231" spans="1:13" x14ac:dyDescent="0.25">
      <c r="A231" s="28"/>
      <c r="B231" s="16"/>
      <c r="C231" s="16"/>
      <c r="D231" s="21"/>
      <c r="E231" s="21"/>
      <c r="F231" s="16"/>
      <c r="G231" s="16"/>
      <c r="H231" s="16"/>
      <c r="I231" s="17"/>
      <c r="J231" s="26"/>
      <c r="K231" s="26"/>
      <c r="L231" s="26"/>
      <c r="M231" s="22"/>
    </row>
    <row r="232" spans="1:13" x14ac:dyDescent="0.25">
      <c r="A232" s="28"/>
      <c r="B232" s="16"/>
      <c r="C232" s="19"/>
      <c r="D232" s="18"/>
      <c r="E232" s="18"/>
      <c r="F232" s="16"/>
      <c r="G232" s="16"/>
      <c r="H232" s="16"/>
      <c r="I232" s="17"/>
      <c r="J232" s="26"/>
      <c r="K232" s="26"/>
      <c r="L232" s="26"/>
      <c r="M232" s="22"/>
    </row>
    <row r="233" spans="1:13" x14ac:dyDescent="0.25">
      <c r="A233" s="28"/>
      <c r="B233" s="16"/>
      <c r="C233" s="16"/>
      <c r="D233" s="21"/>
      <c r="E233" s="21"/>
      <c r="F233" s="16"/>
      <c r="G233" s="16"/>
      <c r="H233" s="16"/>
      <c r="I233" s="17"/>
      <c r="J233" s="26"/>
      <c r="K233" s="26"/>
      <c r="L233" s="26"/>
      <c r="M233" s="22"/>
    </row>
    <row r="234" spans="1:13" x14ac:dyDescent="0.25">
      <c r="A234" s="28"/>
      <c r="B234" s="16"/>
      <c r="C234" s="16"/>
      <c r="D234" s="21"/>
      <c r="E234" s="21"/>
      <c r="F234" s="16"/>
      <c r="G234" s="16"/>
      <c r="H234" s="16"/>
      <c r="I234" s="20"/>
      <c r="J234" s="26"/>
      <c r="K234" s="26"/>
      <c r="L234" s="26"/>
      <c r="M234" s="22"/>
    </row>
    <row r="235" spans="1:13" x14ac:dyDescent="0.25">
      <c r="A235" s="28"/>
      <c r="B235" s="16"/>
      <c r="C235" s="16"/>
      <c r="D235" s="21"/>
      <c r="E235" s="21"/>
      <c r="F235" s="19"/>
      <c r="G235" s="16"/>
      <c r="H235" s="16"/>
      <c r="I235" s="17"/>
      <c r="J235" s="26"/>
      <c r="K235" s="26"/>
      <c r="L235" s="26"/>
      <c r="M235" s="22"/>
    </row>
    <row r="236" spans="1:13" x14ac:dyDescent="0.25">
      <c r="A236" s="28"/>
      <c r="B236" s="16"/>
      <c r="C236" s="16"/>
      <c r="D236" s="21"/>
      <c r="E236" s="21"/>
      <c r="F236" s="16"/>
      <c r="G236" s="16"/>
      <c r="H236" s="16"/>
      <c r="I236" s="17"/>
      <c r="J236" s="26"/>
      <c r="K236" s="26"/>
      <c r="L236" s="26"/>
      <c r="M236" s="22"/>
    </row>
    <row r="237" spans="1:13" x14ac:dyDescent="0.25">
      <c r="A237" s="28"/>
      <c r="B237" s="16"/>
      <c r="C237" s="16"/>
      <c r="D237" s="21"/>
      <c r="E237" s="21"/>
      <c r="F237" s="16"/>
      <c r="G237" s="16"/>
      <c r="H237" s="16"/>
      <c r="I237" s="17"/>
      <c r="J237" s="26"/>
      <c r="K237" s="26"/>
      <c r="L237" s="26"/>
      <c r="M237" s="22"/>
    </row>
    <row r="238" spans="1:13" x14ac:dyDescent="0.25">
      <c r="A238" s="28"/>
      <c r="B238" s="16"/>
      <c r="C238" s="16"/>
      <c r="D238" s="18"/>
      <c r="E238" s="18"/>
      <c r="F238" s="16"/>
      <c r="G238" s="16"/>
      <c r="H238" s="16"/>
      <c r="I238" s="19"/>
      <c r="J238" s="26"/>
      <c r="K238" s="26"/>
      <c r="L238" s="26"/>
      <c r="M238" s="22"/>
    </row>
    <row r="239" spans="1:13" x14ac:dyDescent="0.25">
      <c r="A239" s="28"/>
      <c r="B239" s="16"/>
      <c r="C239" s="16"/>
      <c r="D239" s="21"/>
      <c r="E239" s="21"/>
      <c r="F239" s="16"/>
      <c r="G239" s="16"/>
      <c r="H239" s="16"/>
      <c r="I239" s="19"/>
      <c r="J239" s="26"/>
      <c r="K239" s="26"/>
      <c r="L239" s="26"/>
      <c r="M239" s="22"/>
    </row>
    <row r="240" spans="1:13" x14ac:dyDescent="0.25">
      <c r="A240" s="28"/>
      <c r="B240" s="16"/>
      <c r="C240" s="16"/>
      <c r="D240" s="21"/>
      <c r="E240" s="21"/>
      <c r="F240" s="16"/>
      <c r="G240" s="16"/>
      <c r="H240" s="16"/>
      <c r="I240" s="17"/>
      <c r="J240" s="26"/>
      <c r="K240" s="26"/>
      <c r="L240" s="26"/>
      <c r="M240" s="22"/>
    </row>
    <row r="241" spans="1:13" x14ac:dyDescent="0.25">
      <c r="A241" s="28"/>
      <c r="B241" s="16"/>
      <c r="C241" s="16"/>
      <c r="D241" s="18"/>
      <c r="E241" s="18"/>
      <c r="F241" s="19"/>
      <c r="G241" s="16"/>
      <c r="H241" s="16"/>
      <c r="I241" s="17"/>
      <c r="J241" s="26"/>
      <c r="K241" s="26"/>
      <c r="L241" s="26"/>
      <c r="M241" s="22"/>
    </row>
    <row r="242" spans="1:13" x14ac:dyDescent="0.25">
      <c r="A242" s="28"/>
      <c r="B242" s="16"/>
      <c r="C242" s="16"/>
      <c r="D242" s="21"/>
      <c r="E242" s="21"/>
      <c r="F242" s="16"/>
      <c r="G242" s="16"/>
      <c r="H242" s="16"/>
      <c r="I242" s="17"/>
      <c r="J242" s="26"/>
      <c r="K242" s="26"/>
      <c r="L242" s="26"/>
      <c r="M242" s="22"/>
    </row>
    <row r="243" spans="1:13" x14ac:dyDescent="0.25">
      <c r="A243" s="28"/>
      <c r="B243" s="16"/>
      <c r="C243" s="16"/>
      <c r="D243" s="21"/>
      <c r="E243" s="21"/>
      <c r="F243" s="16"/>
      <c r="G243" s="16"/>
      <c r="H243" s="16"/>
      <c r="I243" s="17"/>
      <c r="J243" s="26"/>
      <c r="K243" s="26"/>
      <c r="L243" s="26"/>
      <c r="M243" s="22"/>
    </row>
    <row r="244" spans="1:13" x14ac:dyDescent="0.25">
      <c r="A244" s="28"/>
      <c r="B244" s="16"/>
      <c r="C244" s="16"/>
      <c r="D244" s="21"/>
      <c r="E244" s="21"/>
      <c r="F244" s="16"/>
      <c r="G244" s="16"/>
      <c r="H244" s="16"/>
      <c r="I244" s="17"/>
      <c r="J244" s="26"/>
      <c r="K244" s="26"/>
      <c r="L244" s="26"/>
      <c r="M244" s="22"/>
    </row>
    <row r="245" spans="1:13" x14ac:dyDescent="0.25">
      <c r="A245" s="28"/>
      <c r="B245" s="16"/>
      <c r="C245" s="16"/>
      <c r="D245" s="18"/>
      <c r="E245" s="18"/>
      <c r="F245" s="19"/>
      <c r="G245" s="16"/>
      <c r="H245" s="16"/>
      <c r="I245" s="17"/>
      <c r="J245" s="26"/>
      <c r="K245" s="26"/>
      <c r="L245" s="26"/>
      <c r="M245" s="22"/>
    </row>
    <row r="246" spans="1:13" x14ac:dyDescent="0.25">
      <c r="A246" s="28"/>
      <c r="B246" s="16"/>
      <c r="C246" s="16"/>
      <c r="D246" s="18"/>
      <c r="E246" s="18"/>
      <c r="F246" s="16"/>
      <c r="G246" s="16"/>
      <c r="H246" s="16"/>
      <c r="I246" s="17"/>
      <c r="J246" s="26"/>
      <c r="K246" s="26"/>
      <c r="L246" s="26"/>
      <c r="M246" s="22"/>
    </row>
    <row r="247" spans="1:13" x14ac:dyDescent="0.25">
      <c r="A247" s="28"/>
      <c r="B247" s="16"/>
      <c r="C247" s="16"/>
      <c r="D247" s="21"/>
      <c r="E247" s="21"/>
      <c r="F247" s="16"/>
      <c r="G247" s="16"/>
      <c r="H247" s="16"/>
      <c r="I247" s="17"/>
      <c r="J247" s="26"/>
      <c r="K247" s="26"/>
      <c r="L247" s="26"/>
      <c r="M247" s="22"/>
    </row>
    <row r="248" spans="1:13" x14ac:dyDescent="0.25">
      <c r="A248" s="26"/>
      <c r="B248" s="16"/>
      <c r="C248" s="16"/>
      <c r="D248" s="21"/>
      <c r="E248" s="21"/>
      <c r="F248" s="16"/>
      <c r="G248" s="16"/>
      <c r="H248" s="16"/>
      <c r="I248" s="17"/>
      <c r="J248" s="26"/>
      <c r="K248" s="26"/>
      <c r="L248" s="26"/>
      <c r="M248" s="22"/>
    </row>
    <row r="249" spans="1:13" x14ac:dyDescent="0.25">
      <c r="A249" s="26"/>
      <c r="B249" s="16"/>
      <c r="C249" s="16"/>
      <c r="D249" s="21"/>
      <c r="E249" s="21"/>
      <c r="F249" s="16"/>
      <c r="G249" s="16"/>
      <c r="H249" s="16"/>
      <c r="I249" s="17"/>
      <c r="J249" s="26"/>
      <c r="K249" s="26"/>
      <c r="L249" s="26"/>
      <c r="M249" s="22"/>
    </row>
    <row r="250" spans="1:13" x14ac:dyDescent="0.25">
      <c r="A250" s="26"/>
      <c r="B250" s="16"/>
      <c r="C250" s="16"/>
      <c r="D250" s="21"/>
      <c r="E250" s="21"/>
      <c r="F250" s="16"/>
      <c r="G250" s="16"/>
      <c r="H250" s="16"/>
      <c r="I250" s="17"/>
      <c r="J250" s="26"/>
      <c r="K250" s="26"/>
      <c r="L250" s="26"/>
      <c r="M250" s="22"/>
    </row>
    <row r="251" spans="1:13" x14ac:dyDescent="0.25">
      <c r="A251" s="26"/>
      <c r="B251" s="16"/>
      <c r="C251" s="16"/>
      <c r="D251" s="21"/>
      <c r="E251" s="21"/>
      <c r="F251" s="16"/>
      <c r="G251" s="16"/>
      <c r="H251" s="16"/>
      <c r="I251" s="17"/>
      <c r="J251" s="26"/>
      <c r="K251" s="26"/>
      <c r="L251" s="26"/>
      <c r="M251" s="22"/>
    </row>
    <row r="252" spans="1:13" x14ac:dyDescent="0.25">
      <c r="A252" s="26"/>
      <c r="B252" s="16"/>
      <c r="C252" s="16"/>
      <c r="D252" s="21"/>
      <c r="E252" s="21"/>
      <c r="F252" s="16"/>
      <c r="G252" s="16"/>
      <c r="H252" s="16"/>
      <c r="I252" s="17"/>
      <c r="J252" s="26"/>
      <c r="K252" s="26"/>
      <c r="L252" s="26"/>
      <c r="M252" s="22"/>
    </row>
    <row r="253" spans="1:13" x14ac:dyDescent="0.25">
      <c r="A253" s="37"/>
      <c r="B253" s="16"/>
      <c r="C253" s="16"/>
      <c r="D253" s="21"/>
      <c r="E253" s="21"/>
      <c r="F253" s="16"/>
      <c r="G253" s="16"/>
      <c r="H253" s="16"/>
      <c r="I253" s="17"/>
      <c r="J253" s="26"/>
      <c r="K253" s="26"/>
      <c r="L253" s="26"/>
      <c r="M253" s="22"/>
    </row>
    <row r="254" spans="1:13" x14ac:dyDescent="0.25">
      <c r="A254" s="26"/>
      <c r="B254" s="16"/>
      <c r="C254" s="16"/>
      <c r="D254" s="21"/>
      <c r="E254" s="21"/>
      <c r="F254" s="16"/>
      <c r="G254" s="16"/>
      <c r="H254" s="16"/>
      <c r="I254" s="17"/>
      <c r="J254" s="26"/>
      <c r="K254" s="26"/>
      <c r="L254" s="26"/>
      <c r="M254" s="22"/>
    </row>
    <row r="255" spans="1:13" x14ac:dyDescent="0.25">
      <c r="A255" s="26"/>
      <c r="B255" s="16"/>
      <c r="C255" s="16"/>
      <c r="D255" s="21"/>
      <c r="E255" s="21"/>
      <c r="F255" s="16"/>
      <c r="G255" s="16"/>
      <c r="H255" s="16"/>
      <c r="I255" s="17"/>
      <c r="J255" s="26"/>
      <c r="K255" s="26"/>
      <c r="L255" s="26"/>
      <c r="M255" s="22"/>
    </row>
    <row r="256" spans="1:13" x14ac:dyDescent="0.25">
      <c r="A256" s="22"/>
      <c r="B256" s="16"/>
      <c r="C256" s="16"/>
      <c r="D256" s="21"/>
      <c r="E256" s="21"/>
      <c r="F256" s="16"/>
      <c r="G256" s="16"/>
      <c r="H256" s="16"/>
      <c r="I256" s="17"/>
      <c r="J256" s="26"/>
      <c r="K256" s="26"/>
      <c r="L256" s="22"/>
      <c r="M256" s="22"/>
    </row>
    <row r="257" spans="1:13" x14ac:dyDescent="0.25">
      <c r="A257" s="22"/>
      <c r="B257" s="16"/>
      <c r="C257" s="16"/>
      <c r="D257" s="21"/>
      <c r="E257" s="21"/>
      <c r="F257" s="16"/>
      <c r="G257" s="16"/>
      <c r="H257" s="16"/>
      <c r="I257" s="17"/>
      <c r="J257" s="26"/>
      <c r="K257" s="26"/>
      <c r="L257" s="22"/>
      <c r="M257" s="22"/>
    </row>
    <row r="258" spans="1:13" x14ac:dyDescent="0.25">
      <c r="A258" s="22"/>
      <c r="B258" s="16"/>
      <c r="C258" s="16"/>
      <c r="D258" s="21"/>
      <c r="E258" s="21"/>
      <c r="F258" s="16"/>
      <c r="G258" s="16"/>
      <c r="H258" s="16"/>
      <c r="I258" s="17"/>
      <c r="J258" s="26"/>
      <c r="K258" s="22"/>
      <c r="L258" s="22"/>
      <c r="M258" s="22"/>
    </row>
    <row r="259" spans="1:13" x14ac:dyDescent="0.25">
      <c r="A259" s="22"/>
      <c r="B259" s="16"/>
      <c r="C259" s="16"/>
      <c r="D259" s="21"/>
      <c r="E259" s="21"/>
      <c r="F259" s="16"/>
      <c r="G259" s="16"/>
      <c r="H259" s="16"/>
      <c r="I259" s="18"/>
      <c r="J259" s="26"/>
      <c r="K259" s="22"/>
      <c r="L259" s="22"/>
      <c r="M259" s="22"/>
    </row>
    <row r="260" spans="1:13" x14ac:dyDescent="0.25">
      <c r="A260" s="22"/>
      <c r="B260" s="16"/>
      <c r="C260" s="16"/>
      <c r="D260" s="21"/>
      <c r="E260" s="21"/>
      <c r="F260" s="16"/>
      <c r="G260" s="16"/>
      <c r="H260" s="16"/>
      <c r="I260" s="18"/>
      <c r="J260" s="26"/>
      <c r="K260" s="22"/>
      <c r="L260" s="22"/>
      <c r="M260" s="22"/>
    </row>
    <row r="261" spans="1:13" x14ac:dyDescent="0.25">
      <c r="A261" s="22"/>
      <c r="B261" s="16"/>
      <c r="C261" s="16"/>
      <c r="D261" s="21"/>
      <c r="E261" s="21"/>
      <c r="F261" s="16"/>
      <c r="G261" s="16"/>
      <c r="H261" s="16"/>
      <c r="I261" s="18"/>
      <c r="J261" s="26"/>
      <c r="K261" s="22"/>
      <c r="L261" s="22"/>
      <c r="M261" s="22"/>
    </row>
    <row r="262" spans="1:13" x14ac:dyDescent="0.25">
      <c r="A262" s="22"/>
      <c r="B262" s="16"/>
      <c r="C262" s="16"/>
      <c r="D262" s="21"/>
      <c r="E262" s="21"/>
      <c r="F262" s="16"/>
      <c r="G262" s="16"/>
      <c r="H262" s="16"/>
      <c r="I262" s="18"/>
      <c r="J262" s="22"/>
      <c r="K262" s="22"/>
      <c r="L262" s="22"/>
      <c r="M262" s="22"/>
    </row>
    <row r="263" spans="1:13" x14ac:dyDescent="0.25">
      <c r="A263" s="22"/>
      <c r="B263" s="16"/>
      <c r="C263" s="16"/>
      <c r="D263" s="21"/>
      <c r="E263" s="21"/>
      <c r="F263" s="16"/>
      <c r="G263" s="16"/>
      <c r="H263" s="16"/>
      <c r="I263" s="17"/>
      <c r="J263" s="22"/>
      <c r="K263" s="22"/>
      <c r="L263" s="22"/>
      <c r="M263" s="22"/>
    </row>
    <row r="264" spans="1:13" x14ac:dyDescent="0.25">
      <c r="A264" s="22"/>
      <c r="B264" s="16"/>
      <c r="C264" s="16"/>
      <c r="D264" s="21"/>
      <c r="E264" s="21"/>
      <c r="F264" s="16"/>
      <c r="G264" s="16"/>
      <c r="H264" s="16"/>
      <c r="I264" s="18"/>
      <c r="J264" s="22"/>
      <c r="K264" s="22"/>
      <c r="L264" s="22"/>
      <c r="M264" s="22"/>
    </row>
    <row r="265" spans="1:13" x14ac:dyDescent="0.25">
      <c r="A265" s="22"/>
      <c r="B265" s="16"/>
      <c r="C265" s="16"/>
      <c r="D265" s="21"/>
      <c r="E265" s="21"/>
      <c r="F265" s="16"/>
      <c r="G265" s="16"/>
      <c r="H265" s="16"/>
      <c r="I265" s="17"/>
      <c r="J265" s="22"/>
      <c r="K265" s="22"/>
      <c r="L265" s="22"/>
      <c r="M265" s="22"/>
    </row>
    <row r="266" spans="1:13" x14ac:dyDescent="0.25">
      <c r="A266" s="22"/>
      <c r="B266" s="16"/>
      <c r="C266" s="16"/>
      <c r="D266" s="21"/>
      <c r="E266" s="21"/>
      <c r="F266" s="16"/>
      <c r="G266" s="16"/>
      <c r="H266" s="16"/>
      <c r="I266" s="17"/>
      <c r="J266" s="22"/>
      <c r="K266" s="22"/>
      <c r="L266" s="22"/>
      <c r="M266" s="22"/>
    </row>
    <row r="267" spans="1:13" x14ac:dyDescent="0.25">
      <c r="A267" s="22"/>
      <c r="B267" s="16"/>
      <c r="C267" s="16"/>
      <c r="D267" s="21"/>
      <c r="E267" s="21"/>
      <c r="F267" s="16"/>
      <c r="G267" s="16"/>
      <c r="H267" s="16"/>
      <c r="I267" s="17"/>
      <c r="J267" s="22"/>
      <c r="K267" s="22"/>
      <c r="L267" s="22"/>
      <c r="M267" s="22"/>
    </row>
    <row r="268" spans="1:13" x14ac:dyDescent="0.25">
      <c r="A268" s="22"/>
      <c r="B268" s="16"/>
      <c r="C268" s="21"/>
      <c r="D268" s="21"/>
      <c r="E268" s="21"/>
      <c r="F268" s="25"/>
      <c r="G268" s="16"/>
      <c r="H268" s="16"/>
      <c r="I268" s="17"/>
      <c r="J268" s="22"/>
      <c r="K268" s="22"/>
      <c r="L268" s="22"/>
      <c r="M268" s="22"/>
    </row>
    <row r="269" spans="1:13" x14ac:dyDescent="0.25">
      <c r="A269" s="22"/>
      <c r="B269" s="16"/>
      <c r="C269" s="21"/>
      <c r="D269" s="21"/>
      <c r="E269" s="21"/>
      <c r="F269" s="25"/>
      <c r="G269" s="16"/>
      <c r="H269" s="16"/>
      <c r="I269" s="26"/>
      <c r="J269" s="22"/>
      <c r="K269" s="22"/>
      <c r="L269" s="22"/>
      <c r="M269" s="22"/>
    </row>
    <row r="270" spans="1:13" x14ac:dyDescent="0.25">
      <c r="A270" s="22"/>
      <c r="B270" s="16"/>
      <c r="C270" s="16"/>
      <c r="D270" s="21"/>
      <c r="E270" s="21"/>
      <c r="F270" s="16"/>
      <c r="G270" s="16"/>
      <c r="H270" s="16"/>
      <c r="I270" s="26"/>
      <c r="J270" s="22"/>
      <c r="K270" s="22"/>
      <c r="L270" s="22"/>
      <c r="M270" s="22"/>
    </row>
    <row r="271" spans="1:13" x14ac:dyDescent="0.25">
      <c r="A271" s="22"/>
      <c r="B271" s="16"/>
      <c r="C271" s="16"/>
      <c r="D271" s="21"/>
      <c r="E271" s="21"/>
      <c r="F271" s="16"/>
      <c r="G271" s="16"/>
      <c r="H271" s="16"/>
      <c r="I271" s="26"/>
      <c r="J271" s="22"/>
      <c r="K271" s="22"/>
      <c r="L271" s="22"/>
      <c r="M271" s="22"/>
    </row>
    <row r="272" spans="1:13" x14ac:dyDescent="0.25">
      <c r="A272" s="22"/>
      <c r="B272" s="16"/>
      <c r="C272" s="16"/>
      <c r="D272" s="21"/>
      <c r="E272" s="21"/>
      <c r="F272" s="16"/>
      <c r="G272" s="16"/>
      <c r="H272" s="16"/>
      <c r="I272" s="26"/>
      <c r="J272" s="22"/>
      <c r="K272" s="22"/>
      <c r="L272" s="22"/>
      <c r="M272" s="22"/>
    </row>
    <row r="273" spans="2:11" x14ac:dyDescent="0.25">
      <c r="B273" s="16"/>
      <c r="C273" s="16"/>
      <c r="D273" s="21"/>
      <c r="E273" s="21"/>
      <c r="F273" s="16"/>
      <c r="G273" s="16"/>
      <c r="H273" s="16"/>
      <c r="I273" s="26"/>
      <c r="J273" s="22"/>
      <c r="K273" s="22"/>
    </row>
    <row r="274" spans="2:11" x14ac:dyDescent="0.25">
      <c r="B274" s="16"/>
      <c r="C274" s="16"/>
      <c r="D274" s="21"/>
      <c r="E274" s="21"/>
      <c r="F274" s="16"/>
      <c r="G274" s="16"/>
      <c r="H274" s="16"/>
      <c r="I274" s="26"/>
      <c r="J274" s="22"/>
    </row>
    <row r="275" spans="2:11" x14ac:dyDescent="0.25">
      <c r="B275" s="16"/>
      <c r="C275" s="16"/>
      <c r="D275" s="21"/>
      <c r="E275" s="21"/>
      <c r="F275" s="16"/>
      <c r="G275" s="16"/>
      <c r="H275" s="16"/>
      <c r="I275" s="26"/>
    </row>
    <row r="276" spans="2:11" x14ac:dyDescent="0.25">
      <c r="B276" s="16"/>
      <c r="C276" s="26"/>
      <c r="D276" s="26"/>
      <c r="E276" s="26"/>
      <c r="F276" s="26"/>
      <c r="G276" s="26"/>
      <c r="H276" s="26"/>
      <c r="I276" s="37"/>
    </row>
    <row r="277" spans="2:11" x14ac:dyDescent="0.2">
      <c r="B277" s="26"/>
      <c r="C277" s="26"/>
      <c r="D277" s="26"/>
      <c r="E277" s="26"/>
      <c r="F277" s="26"/>
      <c r="G277" s="26"/>
      <c r="H277" s="26"/>
      <c r="I277" s="26"/>
    </row>
    <row r="278" spans="2:11" x14ac:dyDescent="0.2">
      <c r="B278" s="26"/>
      <c r="C278" s="26"/>
      <c r="D278" s="26"/>
      <c r="E278" s="26"/>
      <c r="F278" s="26"/>
      <c r="G278" s="26"/>
      <c r="H278" s="26"/>
      <c r="I278" s="26"/>
    </row>
    <row r="279" spans="2:11" x14ac:dyDescent="0.2">
      <c r="B279" s="26"/>
      <c r="C279" s="26"/>
      <c r="D279" s="26"/>
      <c r="E279" s="26"/>
      <c r="F279" s="26"/>
      <c r="G279" s="26"/>
      <c r="H279" s="26"/>
      <c r="I279" s="26"/>
    </row>
    <row r="280" spans="2:11" x14ac:dyDescent="0.2">
      <c r="B280" s="26"/>
      <c r="C280" s="26"/>
      <c r="D280" s="26"/>
      <c r="E280" s="26"/>
      <c r="F280" s="26"/>
      <c r="G280" s="26"/>
      <c r="H280" s="26"/>
      <c r="I280" s="26"/>
    </row>
    <row r="281" spans="2:11" x14ac:dyDescent="0.2">
      <c r="B281" s="26"/>
      <c r="C281" s="26"/>
      <c r="D281" s="26"/>
      <c r="E281" s="26"/>
      <c r="F281" s="26"/>
      <c r="G281" s="26"/>
      <c r="H281" s="26"/>
    </row>
    <row r="282" spans="2:11" x14ac:dyDescent="0.2">
      <c r="B282" s="37"/>
      <c r="C282" s="37"/>
      <c r="D282" s="37"/>
      <c r="E282" s="37"/>
      <c r="F282" s="37"/>
      <c r="G282" s="37"/>
      <c r="H282" s="37"/>
    </row>
    <row r="283" spans="2:11" x14ac:dyDescent="0.2">
      <c r="B283" s="26"/>
      <c r="C283" s="26"/>
      <c r="D283" s="26"/>
      <c r="E283" s="26"/>
      <c r="F283" s="26"/>
      <c r="G283" s="26"/>
      <c r="H283" s="26"/>
    </row>
    <row r="284" spans="2:11" x14ac:dyDescent="0.2">
      <c r="B284" s="26"/>
      <c r="C284" s="26"/>
      <c r="D284" s="26"/>
      <c r="E284" s="26"/>
      <c r="F284" s="26"/>
      <c r="G284" s="26"/>
      <c r="H284" s="26"/>
    </row>
    <row r="285" spans="2:11" x14ac:dyDescent="0.2">
      <c r="B285" s="26"/>
      <c r="C285" s="26"/>
      <c r="D285" s="26"/>
      <c r="E285" s="26"/>
      <c r="F285" s="26"/>
      <c r="G285" s="26"/>
      <c r="H285" s="26"/>
    </row>
    <row r="286" spans="2:11" x14ac:dyDescent="0.2">
      <c r="B286" s="13"/>
      <c r="C286" s="13"/>
      <c r="D286" s="13"/>
      <c r="E286" s="13"/>
      <c r="F286" s="13"/>
      <c r="G286" s="13"/>
      <c r="H286" s="13"/>
    </row>
    <row r="287" spans="2:11" x14ac:dyDescent="0.2">
      <c r="B287" s="13"/>
      <c r="C287" s="13"/>
      <c r="D287" s="13"/>
      <c r="E287" s="13"/>
      <c r="F287" s="13"/>
      <c r="G287" s="13"/>
      <c r="H287" s="1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0"/>
  <sheetViews>
    <sheetView topLeftCell="A54" workbookViewId="0">
      <selection activeCell="F72" sqref="F72"/>
    </sheetView>
  </sheetViews>
  <sheetFormatPr defaultRowHeight="15" x14ac:dyDescent="0.2"/>
  <cols>
    <col min="1" max="1" width="5.5546875" customWidth="1"/>
    <col min="2" max="2" width="5.77734375" customWidth="1"/>
    <col min="3" max="3" width="19.44140625" customWidth="1"/>
  </cols>
  <sheetData>
    <row r="1" spans="1:8" x14ac:dyDescent="0.25">
      <c r="A1" s="15" t="s">
        <v>219</v>
      </c>
      <c r="B1" s="6"/>
      <c r="C1" s="6"/>
      <c r="D1" s="10"/>
      <c r="E1" s="4"/>
      <c r="F1" s="4"/>
      <c r="G1" s="4" t="s">
        <v>220</v>
      </c>
      <c r="H1" s="1"/>
    </row>
    <row r="2" spans="1:8" x14ac:dyDescent="0.25">
      <c r="A2" s="7"/>
      <c r="B2" s="2"/>
      <c r="C2" s="2" t="s">
        <v>221</v>
      </c>
      <c r="D2" s="1"/>
      <c r="E2" s="1"/>
      <c r="F2" s="1"/>
      <c r="G2" s="1"/>
      <c r="H2" s="1"/>
    </row>
    <row r="3" spans="1:8" x14ac:dyDescent="0.25">
      <c r="A3" s="7"/>
      <c r="B3" s="2"/>
      <c r="C3" s="2"/>
      <c r="D3" s="1"/>
      <c r="E3" s="1"/>
      <c r="F3" s="1"/>
      <c r="G3" s="1"/>
      <c r="H3" s="1"/>
    </row>
    <row r="4" spans="1:8" x14ac:dyDescent="0.25">
      <c r="A4" s="5" t="s">
        <v>6</v>
      </c>
      <c r="B4" s="8"/>
      <c r="C4" s="2"/>
      <c r="D4" s="1" t="s">
        <v>9</v>
      </c>
      <c r="E4" s="1"/>
      <c r="F4" s="1"/>
      <c r="G4" s="9"/>
      <c r="H4" s="9"/>
    </row>
    <row r="5" spans="1:8" x14ac:dyDescent="0.25">
      <c r="A5" s="5"/>
      <c r="B5" s="3"/>
      <c r="C5" s="2"/>
      <c r="D5" s="1" t="s">
        <v>222</v>
      </c>
      <c r="E5" s="1"/>
      <c r="F5" s="1"/>
      <c r="G5" s="1"/>
      <c r="H5" s="1"/>
    </row>
    <row r="6" spans="1:8" x14ac:dyDescent="0.25">
      <c r="A6" s="5"/>
      <c r="B6" s="1" t="s">
        <v>18</v>
      </c>
      <c r="C6" s="2"/>
      <c r="D6" s="1"/>
      <c r="E6" s="1"/>
      <c r="F6" s="1"/>
      <c r="G6" s="1"/>
      <c r="H6" s="1"/>
    </row>
    <row r="7" spans="1:8" x14ac:dyDescent="0.25">
      <c r="A7" s="5"/>
      <c r="B7" s="1" t="s">
        <v>24</v>
      </c>
      <c r="C7" s="2" t="s">
        <v>25</v>
      </c>
      <c r="D7" s="1"/>
      <c r="E7" s="1"/>
      <c r="F7" s="1"/>
      <c r="G7" s="1"/>
      <c r="H7" s="1"/>
    </row>
    <row r="8" spans="1:8" ht="15.75" x14ac:dyDescent="0.25">
      <c r="A8" s="12"/>
      <c r="B8" s="1"/>
      <c r="C8" s="11"/>
      <c r="D8" s="14"/>
      <c r="E8" s="1"/>
      <c r="F8" s="1"/>
      <c r="G8" s="1"/>
      <c r="H8" s="1"/>
    </row>
    <row r="9" spans="1:8" ht="15.75" x14ac:dyDescent="0.25">
      <c r="A9" s="28">
        <v>1</v>
      </c>
      <c r="B9" s="1" t="s">
        <v>220</v>
      </c>
      <c r="C9" s="11" t="s">
        <v>223</v>
      </c>
      <c r="D9" s="14">
        <v>1</v>
      </c>
      <c r="E9" s="30">
        <v>45062</v>
      </c>
      <c r="F9" s="1"/>
      <c r="G9" s="1"/>
      <c r="H9" s="1"/>
    </row>
    <row r="10" spans="1:8" ht="15.75" x14ac:dyDescent="0.25">
      <c r="A10" s="28">
        <f t="shared" ref="A10:A42" si="0">A9+1</f>
        <v>2</v>
      </c>
      <c r="B10" s="1" t="s">
        <v>220</v>
      </c>
      <c r="C10" s="11" t="s">
        <v>224</v>
      </c>
      <c r="D10" s="14">
        <v>1</v>
      </c>
      <c r="E10" s="30">
        <v>45474</v>
      </c>
      <c r="F10" s="1"/>
      <c r="G10" s="16"/>
      <c r="H10" s="17"/>
    </row>
    <row r="11" spans="1:8" ht="15.75" x14ac:dyDescent="0.25">
      <c r="A11" s="28">
        <f>A10+1</f>
        <v>3</v>
      </c>
      <c r="B11" s="1" t="s">
        <v>220</v>
      </c>
      <c r="C11" s="31" t="s">
        <v>225</v>
      </c>
      <c r="D11" s="33">
        <v>1</v>
      </c>
      <c r="E11" s="30">
        <v>44880</v>
      </c>
      <c r="F11" s="1"/>
      <c r="G11" s="16"/>
      <c r="H11" s="17"/>
    </row>
    <row r="12" spans="1:8" ht="15.75" x14ac:dyDescent="0.25">
      <c r="A12" s="28">
        <f t="shared" si="0"/>
        <v>4</v>
      </c>
      <c r="B12" s="1" t="s">
        <v>220</v>
      </c>
      <c r="C12" s="31" t="s">
        <v>226</v>
      </c>
      <c r="D12" s="33">
        <v>1</v>
      </c>
      <c r="E12" s="30">
        <v>45496</v>
      </c>
      <c r="F12" s="1"/>
      <c r="G12" s="16"/>
      <c r="H12" s="16"/>
    </row>
    <row r="13" spans="1:8" ht="15.75" x14ac:dyDescent="0.25">
      <c r="A13" s="28">
        <f t="shared" si="0"/>
        <v>5</v>
      </c>
      <c r="B13" s="1" t="s">
        <v>220</v>
      </c>
      <c r="C13" s="31" t="s">
        <v>47</v>
      </c>
      <c r="D13" s="33">
        <v>1</v>
      </c>
      <c r="E13" s="30">
        <v>45594</v>
      </c>
      <c r="F13" s="1"/>
      <c r="G13" s="16"/>
      <c r="H13" s="17"/>
    </row>
    <row r="14" spans="1:8" ht="15.75" x14ac:dyDescent="0.25">
      <c r="A14" s="28">
        <f t="shared" si="0"/>
        <v>6</v>
      </c>
      <c r="B14" s="16" t="s">
        <v>227</v>
      </c>
      <c r="C14" s="31" t="s">
        <v>228</v>
      </c>
      <c r="D14" s="33">
        <v>1</v>
      </c>
      <c r="E14" s="30">
        <v>45356</v>
      </c>
      <c r="F14" s="1"/>
      <c r="G14" s="16"/>
      <c r="H14" s="17"/>
    </row>
    <row r="15" spans="1:8" ht="15.75" x14ac:dyDescent="0.25">
      <c r="A15" s="28">
        <f t="shared" si="0"/>
        <v>7</v>
      </c>
      <c r="B15" s="16" t="s">
        <v>220</v>
      </c>
      <c r="C15" s="31" t="s">
        <v>229</v>
      </c>
      <c r="D15" s="33">
        <v>1</v>
      </c>
      <c r="E15" s="30">
        <v>45559</v>
      </c>
      <c r="F15" s="1"/>
      <c r="G15" s="29"/>
      <c r="H15" s="17"/>
    </row>
    <row r="16" spans="1:8" x14ac:dyDescent="0.25">
      <c r="A16" s="28">
        <f t="shared" si="0"/>
        <v>8</v>
      </c>
      <c r="B16" s="16" t="s">
        <v>227</v>
      </c>
      <c r="C16" s="21" t="s">
        <v>230</v>
      </c>
      <c r="D16" s="1">
        <v>2</v>
      </c>
      <c r="E16" s="16"/>
      <c r="F16" s="29">
        <v>45118</v>
      </c>
      <c r="G16" s="29"/>
      <c r="H16" s="17"/>
    </row>
    <row r="17" spans="1:9" x14ac:dyDescent="0.25">
      <c r="A17" s="28">
        <f t="shared" si="0"/>
        <v>9</v>
      </c>
      <c r="B17" s="16" t="s">
        <v>220</v>
      </c>
      <c r="C17" s="21" t="s">
        <v>231</v>
      </c>
      <c r="D17" s="1">
        <v>2</v>
      </c>
      <c r="E17" s="29">
        <v>45111</v>
      </c>
      <c r="F17" s="16"/>
      <c r="G17" s="29"/>
      <c r="H17" s="17"/>
    </row>
    <row r="18" spans="1:9" x14ac:dyDescent="0.25">
      <c r="A18" s="28">
        <f t="shared" si="0"/>
        <v>10</v>
      </c>
      <c r="B18" s="16" t="s">
        <v>220</v>
      </c>
      <c r="C18" s="21" t="s">
        <v>232</v>
      </c>
      <c r="D18" s="1">
        <v>1</v>
      </c>
      <c r="E18" s="29">
        <v>45524</v>
      </c>
      <c r="F18" s="16"/>
      <c r="G18" s="16"/>
      <c r="H18" s="17"/>
    </row>
    <row r="19" spans="1:9" x14ac:dyDescent="0.25">
      <c r="A19" s="28">
        <f>A18+1</f>
        <v>11</v>
      </c>
      <c r="B19" s="16" t="s">
        <v>220</v>
      </c>
      <c r="C19" s="21" t="s">
        <v>233</v>
      </c>
      <c r="D19" s="1">
        <v>1</v>
      </c>
      <c r="E19" s="29">
        <v>45559</v>
      </c>
      <c r="F19" s="16"/>
      <c r="G19" s="16"/>
      <c r="H19" s="17"/>
    </row>
    <row r="20" spans="1:9" x14ac:dyDescent="0.25">
      <c r="A20" s="28">
        <f t="shared" si="0"/>
        <v>12</v>
      </c>
      <c r="B20" s="16" t="s">
        <v>220</v>
      </c>
      <c r="C20" s="21" t="s">
        <v>234</v>
      </c>
      <c r="D20" s="1">
        <v>1</v>
      </c>
      <c r="E20" s="29">
        <v>44910</v>
      </c>
      <c r="F20" s="16"/>
      <c r="G20" s="16"/>
      <c r="H20" s="17"/>
      <c r="I20" s="32"/>
    </row>
    <row r="21" spans="1:9" x14ac:dyDescent="0.25">
      <c r="A21" s="28">
        <f t="shared" si="0"/>
        <v>13</v>
      </c>
      <c r="B21" s="16" t="s">
        <v>220</v>
      </c>
      <c r="C21" s="21" t="s">
        <v>235</v>
      </c>
      <c r="D21" s="1">
        <v>1</v>
      </c>
      <c r="E21" s="29">
        <v>44943</v>
      </c>
      <c r="F21" s="19"/>
      <c r="G21" s="16"/>
      <c r="H21" s="17"/>
    </row>
    <row r="22" spans="1:9" x14ac:dyDescent="0.25">
      <c r="A22" s="28">
        <f t="shared" si="0"/>
        <v>14</v>
      </c>
      <c r="B22" s="16" t="s">
        <v>220</v>
      </c>
      <c r="C22" s="21" t="s">
        <v>236</v>
      </c>
      <c r="D22" s="1">
        <v>1</v>
      </c>
      <c r="E22" s="29">
        <v>45321</v>
      </c>
      <c r="F22" s="19"/>
      <c r="G22" s="16"/>
      <c r="H22" s="17"/>
    </row>
    <row r="23" spans="1:9" x14ac:dyDescent="0.25">
      <c r="A23" s="28">
        <f t="shared" si="0"/>
        <v>15</v>
      </c>
      <c r="B23" s="16" t="s">
        <v>220</v>
      </c>
      <c r="C23" s="21" t="s">
        <v>237</v>
      </c>
      <c r="D23" s="1">
        <v>1</v>
      </c>
      <c r="E23" s="29">
        <v>45174</v>
      </c>
      <c r="F23" s="19"/>
      <c r="G23" s="16"/>
      <c r="H23" s="17"/>
    </row>
    <row r="24" spans="1:9" x14ac:dyDescent="0.25">
      <c r="A24" s="28">
        <f t="shared" si="0"/>
        <v>16</v>
      </c>
      <c r="B24" s="16" t="s">
        <v>220</v>
      </c>
      <c r="C24" s="21" t="s">
        <v>238</v>
      </c>
      <c r="D24" s="1">
        <v>1</v>
      </c>
      <c r="E24" s="29">
        <v>45118</v>
      </c>
      <c r="F24" s="16"/>
      <c r="G24" s="16"/>
      <c r="H24" s="17"/>
    </row>
    <row r="25" spans="1:9" x14ac:dyDescent="0.25">
      <c r="A25" s="28">
        <f t="shared" si="0"/>
        <v>17</v>
      </c>
      <c r="B25" s="16" t="s">
        <v>220</v>
      </c>
      <c r="C25" s="21" t="s">
        <v>239</v>
      </c>
      <c r="D25" s="1">
        <v>1</v>
      </c>
      <c r="E25" s="29">
        <v>44887</v>
      </c>
      <c r="F25" s="16"/>
      <c r="G25" s="16"/>
      <c r="H25" s="17"/>
    </row>
    <row r="26" spans="1:9" x14ac:dyDescent="0.25">
      <c r="A26" s="28">
        <f t="shared" si="0"/>
        <v>18</v>
      </c>
      <c r="B26" s="16" t="s">
        <v>220</v>
      </c>
      <c r="C26" s="21" t="s">
        <v>240</v>
      </c>
      <c r="D26" s="1">
        <v>1</v>
      </c>
      <c r="E26" s="29">
        <v>45496</v>
      </c>
      <c r="F26" s="16"/>
      <c r="G26" s="16"/>
      <c r="H26" s="17"/>
    </row>
    <row r="27" spans="1:9" x14ac:dyDescent="0.25">
      <c r="A27" s="28">
        <f t="shared" si="0"/>
        <v>19</v>
      </c>
      <c r="B27" s="16" t="s">
        <v>220</v>
      </c>
      <c r="C27" s="21" t="s">
        <v>241</v>
      </c>
      <c r="D27" s="1">
        <v>1</v>
      </c>
      <c r="E27" s="29">
        <v>44915</v>
      </c>
      <c r="F27" s="16"/>
      <c r="G27" s="16"/>
      <c r="H27" s="17"/>
    </row>
    <row r="28" spans="1:9" x14ac:dyDescent="0.25">
      <c r="A28" s="28">
        <f t="shared" si="0"/>
        <v>20</v>
      </c>
      <c r="B28" s="16" t="s">
        <v>220</v>
      </c>
      <c r="C28" s="21" t="s">
        <v>242</v>
      </c>
      <c r="D28" s="1">
        <v>1</v>
      </c>
      <c r="E28" s="29">
        <v>45169</v>
      </c>
      <c r="F28" s="16"/>
      <c r="G28" s="16"/>
      <c r="H28" s="17"/>
    </row>
    <row r="29" spans="1:9" x14ac:dyDescent="0.25">
      <c r="A29" s="28">
        <f t="shared" si="0"/>
        <v>21</v>
      </c>
      <c r="B29" s="16"/>
      <c r="C29" s="21" t="s">
        <v>243</v>
      </c>
      <c r="D29" s="1">
        <v>1</v>
      </c>
      <c r="E29" s="29">
        <v>45405</v>
      </c>
      <c r="F29" s="16"/>
      <c r="G29" s="16"/>
      <c r="H29" s="17"/>
    </row>
    <row r="30" spans="1:9" x14ac:dyDescent="0.25">
      <c r="A30" s="28">
        <f t="shared" si="0"/>
        <v>22</v>
      </c>
      <c r="B30" s="16" t="s">
        <v>220</v>
      </c>
      <c r="C30" s="21" t="s">
        <v>244</v>
      </c>
      <c r="D30" s="1">
        <v>1</v>
      </c>
      <c r="E30" s="29">
        <v>45545</v>
      </c>
      <c r="F30" s="16"/>
      <c r="G30" s="16"/>
      <c r="H30" s="17"/>
    </row>
    <row r="31" spans="1:9" x14ac:dyDescent="0.25">
      <c r="A31" s="28">
        <f t="shared" si="0"/>
        <v>23</v>
      </c>
      <c r="B31" s="16" t="s">
        <v>220</v>
      </c>
      <c r="C31" s="21" t="s">
        <v>245</v>
      </c>
      <c r="D31" s="1">
        <v>1</v>
      </c>
      <c r="E31" s="29">
        <v>45097</v>
      </c>
      <c r="F31" s="16"/>
      <c r="G31" s="16"/>
      <c r="H31" s="17"/>
    </row>
    <row r="32" spans="1:9" x14ac:dyDescent="0.25">
      <c r="A32" s="28">
        <f>A31+1</f>
        <v>24</v>
      </c>
      <c r="B32" s="16" t="s">
        <v>220</v>
      </c>
      <c r="C32" s="21" t="s">
        <v>246</v>
      </c>
      <c r="D32" s="1">
        <v>1</v>
      </c>
      <c r="E32" s="16"/>
      <c r="F32" s="16"/>
      <c r="G32" s="16"/>
      <c r="H32" s="17"/>
    </row>
    <row r="33" spans="1:11" x14ac:dyDescent="0.25">
      <c r="A33" s="28">
        <f t="shared" si="0"/>
        <v>25</v>
      </c>
      <c r="B33" s="16" t="s">
        <v>220</v>
      </c>
      <c r="C33" s="21" t="s">
        <v>247</v>
      </c>
      <c r="D33" s="1">
        <v>1</v>
      </c>
      <c r="E33" s="16"/>
      <c r="F33" s="16"/>
      <c r="G33" s="16"/>
      <c r="H33" s="17"/>
    </row>
    <row r="34" spans="1:11" x14ac:dyDescent="0.25">
      <c r="A34" s="28">
        <f t="shared" si="0"/>
        <v>26</v>
      </c>
      <c r="B34" s="16" t="s">
        <v>220</v>
      </c>
      <c r="C34" s="2" t="s">
        <v>248</v>
      </c>
      <c r="D34" s="1">
        <v>1</v>
      </c>
      <c r="E34" s="16"/>
      <c r="F34" s="23"/>
      <c r="G34" s="16"/>
      <c r="H34" s="17"/>
    </row>
    <row r="35" spans="1:11" x14ac:dyDescent="0.25">
      <c r="A35" s="28">
        <f t="shared" si="0"/>
        <v>27</v>
      </c>
      <c r="B35" s="16" t="s">
        <v>220</v>
      </c>
      <c r="C35" s="21" t="s">
        <v>76</v>
      </c>
      <c r="D35" s="1">
        <v>1</v>
      </c>
      <c r="E35" s="16"/>
      <c r="F35" s="16"/>
      <c r="G35" s="16"/>
      <c r="H35" s="17"/>
    </row>
    <row r="36" spans="1:11" x14ac:dyDescent="0.25">
      <c r="A36" s="28">
        <f t="shared" si="0"/>
        <v>28</v>
      </c>
      <c r="B36" s="16" t="s">
        <v>220</v>
      </c>
      <c r="C36" s="21" t="s">
        <v>249</v>
      </c>
      <c r="D36" s="1">
        <v>2</v>
      </c>
      <c r="E36" s="29">
        <v>45517</v>
      </c>
      <c r="F36" s="29">
        <v>45524</v>
      </c>
      <c r="G36" s="16"/>
      <c r="H36" s="17"/>
      <c r="K36" s="32"/>
    </row>
    <row r="37" spans="1:11" x14ac:dyDescent="0.25">
      <c r="A37" s="28">
        <f t="shared" si="0"/>
        <v>29</v>
      </c>
      <c r="B37" s="16" t="s">
        <v>220</v>
      </c>
      <c r="C37" s="21" t="s">
        <v>250</v>
      </c>
      <c r="D37" s="1">
        <v>1</v>
      </c>
      <c r="E37" s="29">
        <v>45524</v>
      </c>
      <c r="F37" s="16"/>
      <c r="G37" s="29">
        <v>45580</v>
      </c>
      <c r="H37" s="17"/>
    </row>
    <row r="38" spans="1:11" x14ac:dyDescent="0.25">
      <c r="A38" s="28">
        <f t="shared" si="0"/>
        <v>30</v>
      </c>
      <c r="B38" s="16" t="s">
        <v>220</v>
      </c>
      <c r="C38" s="21" t="s">
        <v>251</v>
      </c>
      <c r="D38" s="1">
        <v>2</v>
      </c>
      <c r="E38" s="29">
        <v>45342</v>
      </c>
      <c r="F38" s="29">
        <v>45377</v>
      </c>
      <c r="G38" s="16"/>
      <c r="H38" s="17"/>
    </row>
    <row r="39" spans="1:11" x14ac:dyDescent="0.25">
      <c r="A39" s="28">
        <f t="shared" si="0"/>
        <v>31</v>
      </c>
      <c r="B39" s="16" t="s">
        <v>220</v>
      </c>
      <c r="C39" s="21" t="s">
        <v>252</v>
      </c>
      <c r="D39" s="1">
        <v>1</v>
      </c>
      <c r="E39" s="29">
        <v>45524</v>
      </c>
      <c r="F39" s="29"/>
      <c r="G39" s="16"/>
      <c r="H39" s="17"/>
    </row>
    <row r="40" spans="1:11" x14ac:dyDescent="0.25">
      <c r="A40" s="28">
        <f t="shared" si="0"/>
        <v>32</v>
      </c>
      <c r="B40" s="16" t="s">
        <v>220</v>
      </c>
      <c r="C40" s="21" t="s">
        <v>253</v>
      </c>
      <c r="D40" s="1">
        <v>1</v>
      </c>
      <c r="E40" s="29">
        <v>45503</v>
      </c>
      <c r="F40" s="29"/>
      <c r="G40" s="16"/>
      <c r="H40" s="17"/>
    </row>
    <row r="41" spans="1:11" x14ac:dyDescent="0.25">
      <c r="A41" s="28">
        <f t="shared" si="0"/>
        <v>33</v>
      </c>
      <c r="B41" s="16" t="s">
        <v>227</v>
      </c>
      <c r="C41" s="21" t="s">
        <v>254</v>
      </c>
      <c r="D41" s="1">
        <v>1</v>
      </c>
      <c r="E41" s="29">
        <v>44910</v>
      </c>
      <c r="F41" s="16"/>
      <c r="G41" s="16"/>
      <c r="H41" s="13"/>
    </row>
    <row r="42" spans="1:11" x14ac:dyDescent="0.25">
      <c r="A42" s="28">
        <f t="shared" si="0"/>
        <v>34</v>
      </c>
      <c r="B42" s="16" t="s">
        <v>220</v>
      </c>
      <c r="C42" s="21" t="s">
        <v>255</v>
      </c>
      <c r="D42" s="1">
        <v>1</v>
      </c>
      <c r="E42" s="23"/>
      <c r="F42" s="16"/>
      <c r="G42" s="16"/>
      <c r="H42" s="13"/>
    </row>
    <row r="43" spans="1:11" x14ac:dyDescent="0.25">
      <c r="A43" s="34">
        <v>35</v>
      </c>
      <c r="B43" s="16" t="s">
        <v>220</v>
      </c>
      <c r="C43" s="21" t="s">
        <v>256</v>
      </c>
      <c r="D43" s="1">
        <v>1</v>
      </c>
      <c r="E43" s="16"/>
      <c r="F43" s="16"/>
      <c r="G43" s="16"/>
      <c r="H43" s="13"/>
    </row>
    <row r="44" spans="1:11" x14ac:dyDescent="0.25">
      <c r="A44" s="34">
        <v>36</v>
      </c>
      <c r="B44" s="16" t="s">
        <v>220</v>
      </c>
      <c r="C44" s="21" t="s">
        <v>257</v>
      </c>
      <c r="D44" s="1">
        <v>1</v>
      </c>
      <c r="E44" s="29">
        <v>45055</v>
      </c>
      <c r="F44" s="16"/>
      <c r="G44" s="16"/>
      <c r="H44" s="13"/>
    </row>
    <row r="45" spans="1:11" x14ac:dyDescent="0.25">
      <c r="A45" s="34">
        <v>37</v>
      </c>
      <c r="B45" s="16" t="s">
        <v>220</v>
      </c>
      <c r="C45" s="21" t="s">
        <v>258</v>
      </c>
      <c r="D45" s="1">
        <v>1</v>
      </c>
      <c r="E45" s="29">
        <v>45531</v>
      </c>
      <c r="F45" s="16"/>
      <c r="G45" s="16"/>
      <c r="H45" s="13"/>
    </row>
    <row r="46" spans="1:11" x14ac:dyDescent="0.25">
      <c r="A46" s="34">
        <v>38</v>
      </c>
      <c r="B46" s="16" t="s">
        <v>220</v>
      </c>
      <c r="C46" s="21" t="s">
        <v>259</v>
      </c>
      <c r="D46" s="1">
        <v>1</v>
      </c>
      <c r="E46" s="29">
        <v>45552</v>
      </c>
      <c r="F46" s="16"/>
      <c r="G46" s="16"/>
      <c r="H46" s="13"/>
    </row>
    <row r="47" spans="1:11" x14ac:dyDescent="0.25">
      <c r="A47" s="34">
        <v>39</v>
      </c>
      <c r="B47" s="16" t="s">
        <v>220</v>
      </c>
      <c r="C47" s="21" t="s">
        <v>260</v>
      </c>
      <c r="D47" s="1">
        <v>1</v>
      </c>
      <c r="E47" s="29">
        <v>45062</v>
      </c>
      <c r="F47" s="29">
        <v>45153</v>
      </c>
      <c r="G47" s="16"/>
      <c r="H47" s="13"/>
    </row>
    <row r="48" spans="1:11" x14ac:dyDescent="0.25">
      <c r="A48" s="34">
        <v>40</v>
      </c>
      <c r="B48" s="16" t="s">
        <v>220</v>
      </c>
      <c r="C48" s="21" t="s">
        <v>261</v>
      </c>
      <c r="D48" s="1">
        <v>1</v>
      </c>
      <c r="E48" s="29">
        <v>45496</v>
      </c>
      <c r="F48" s="29"/>
      <c r="G48" s="16"/>
      <c r="H48" s="13"/>
    </row>
    <row r="49" spans="1:8" x14ac:dyDescent="0.25">
      <c r="A49" s="34">
        <v>41</v>
      </c>
      <c r="B49" s="16" t="s">
        <v>220</v>
      </c>
      <c r="C49" s="21" t="s">
        <v>262</v>
      </c>
      <c r="D49" s="1">
        <v>2</v>
      </c>
      <c r="E49" s="29">
        <v>45146</v>
      </c>
      <c r="F49" s="16"/>
      <c r="G49" s="16"/>
      <c r="H49" s="13"/>
    </row>
    <row r="50" spans="1:8" x14ac:dyDescent="0.25">
      <c r="A50" s="34">
        <v>42</v>
      </c>
      <c r="B50" s="16" t="s">
        <v>220</v>
      </c>
      <c r="C50" s="21" t="s">
        <v>263</v>
      </c>
      <c r="D50" s="1">
        <v>1</v>
      </c>
      <c r="E50" s="29">
        <v>45265</v>
      </c>
      <c r="F50" s="16"/>
      <c r="G50" s="16"/>
      <c r="H50" s="13"/>
    </row>
    <row r="51" spans="1:8" ht="15.75" x14ac:dyDescent="0.25">
      <c r="A51" s="34">
        <v>43</v>
      </c>
      <c r="B51" s="64" t="s">
        <v>227</v>
      </c>
      <c r="C51" s="21" t="s">
        <v>118</v>
      </c>
      <c r="D51" s="1">
        <v>1</v>
      </c>
      <c r="E51" s="29">
        <v>45537</v>
      </c>
      <c r="F51" s="29">
        <v>45559</v>
      </c>
      <c r="G51" s="16"/>
      <c r="H51" s="13"/>
    </row>
    <row r="52" spans="1:8" x14ac:dyDescent="0.25">
      <c r="A52" s="34">
        <v>44</v>
      </c>
      <c r="B52" s="16" t="s">
        <v>220</v>
      </c>
      <c r="C52" s="21" t="s">
        <v>264</v>
      </c>
      <c r="D52" s="1">
        <v>1</v>
      </c>
      <c r="E52" s="29">
        <v>45307</v>
      </c>
      <c r="F52" s="16"/>
      <c r="G52" s="16"/>
      <c r="H52" s="13"/>
    </row>
    <row r="53" spans="1:8" x14ac:dyDescent="0.25">
      <c r="A53" s="34">
        <v>45</v>
      </c>
      <c r="B53" s="16" t="s">
        <v>220</v>
      </c>
      <c r="C53" s="21" t="s">
        <v>265</v>
      </c>
      <c r="D53" s="1">
        <v>1</v>
      </c>
      <c r="E53" s="29">
        <v>45474</v>
      </c>
      <c r="F53" s="16"/>
      <c r="G53" s="16"/>
      <c r="H53" s="13"/>
    </row>
    <row r="54" spans="1:8" x14ac:dyDescent="0.25">
      <c r="A54" s="13">
        <v>46</v>
      </c>
      <c r="B54" s="16" t="s">
        <v>220</v>
      </c>
      <c r="C54" s="21" t="s">
        <v>266</v>
      </c>
      <c r="D54" s="1">
        <v>1</v>
      </c>
      <c r="E54" s="29">
        <v>45300</v>
      </c>
      <c r="F54" s="16"/>
      <c r="G54" s="16"/>
      <c r="H54" s="13"/>
    </row>
    <row r="55" spans="1:8" x14ac:dyDescent="0.25">
      <c r="A55" s="34">
        <v>47</v>
      </c>
      <c r="B55" s="16" t="s">
        <v>227</v>
      </c>
      <c r="C55" s="21" t="s">
        <v>267</v>
      </c>
      <c r="D55" s="1">
        <v>1</v>
      </c>
      <c r="E55" s="29">
        <v>45405</v>
      </c>
      <c r="F55" s="16"/>
      <c r="G55" s="16"/>
      <c r="H55" s="13"/>
    </row>
    <row r="56" spans="1:8" x14ac:dyDescent="0.25">
      <c r="A56" s="13">
        <v>48</v>
      </c>
      <c r="B56" s="16" t="s">
        <v>220</v>
      </c>
      <c r="C56" s="21" t="s">
        <v>268</v>
      </c>
      <c r="D56" s="1">
        <v>1</v>
      </c>
      <c r="E56" s="29">
        <v>45321</v>
      </c>
      <c r="F56" s="16"/>
      <c r="G56" s="16"/>
      <c r="H56" s="13"/>
    </row>
    <row r="57" spans="1:8" x14ac:dyDescent="0.25">
      <c r="A57" s="34">
        <v>49</v>
      </c>
      <c r="B57" s="16" t="s">
        <v>220</v>
      </c>
      <c r="C57" s="21" t="s">
        <v>269</v>
      </c>
      <c r="D57" s="1">
        <v>1</v>
      </c>
      <c r="E57" s="29">
        <v>45447</v>
      </c>
      <c r="F57" s="16"/>
      <c r="G57" s="16"/>
      <c r="H57" s="13"/>
    </row>
    <row r="58" spans="1:8" x14ac:dyDescent="0.25">
      <c r="A58" s="13">
        <v>50</v>
      </c>
      <c r="B58" s="16" t="s">
        <v>220</v>
      </c>
      <c r="C58" s="21" t="s">
        <v>270</v>
      </c>
      <c r="D58" s="1">
        <v>1</v>
      </c>
      <c r="E58" s="29">
        <v>45055</v>
      </c>
      <c r="F58" s="16"/>
      <c r="G58" s="16"/>
      <c r="H58" s="13"/>
    </row>
    <row r="59" spans="1:8" x14ac:dyDescent="0.25">
      <c r="A59" s="13">
        <v>51</v>
      </c>
      <c r="B59" s="16" t="s">
        <v>220</v>
      </c>
      <c r="C59" s="21" t="s">
        <v>271</v>
      </c>
      <c r="D59" s="1">
        <v>1</v>
      </c>
      <c r="E59" s="29">
        <v>44910</v>
      </c>
      <c r="F59" s="16"/>
      <c r="G59" s="16"/>
      <c r="H59" s="13"/>
    </row>
    <row r="60" spans="1:8" x14ac:dyDescent="0.25">
      <c r="A60" s="13">
        <v>52</v>
      </c>
      <c r="B60" s="16" t="s">
        <v>220</v>
      </c>
      <c r="C60" s="21" t="s">
        <v>272</v>
      </c>
      <c r="D60" s="1">
        <v>1</v>
      </c>
      <c r="E60" s="29">
        <v>45426</v>
      </c>
      <c r="F60" s="16"/>
      <c r="G60" s="16"/>
      <c r="H60" s="13"/>
    </row>
    <row r="61" spans="1:8" x14ac:dyDescent="0.25">
      <c r="A61" s="13">
        <v>53</v>
      </c>
      <c r="B61" s="16" t="s">
        <v>220</v>
      </c>
      <c r="C61" s="21" t="s">
        <v>135</v>
      </c>
      <c r="D61" s="1">
        <v>1</v>
      </c>
      <c r="E61" s="29">
        <v>45414</v>
      </c>
      <c r="F61" s="16"/>
      <c r="G61" s="16"/>
      <c r="H61" s="13"/>
    </row>
    <row r="62" spans="1:8" x14ac:dyDescent="0.25">
      <c r="A62" s="13">
        <v>54</v>
      </c>
      <c r="B62" s="16" t="s">
        <v>220</v>
      </c>
      <c r="C62" s="21" t="s">
        <v>273</v>
      </c>
      <c r="D62" s="1">
        <v>1</v>
      </c>
      <c r="E62" s="29">
        <v>45321</v>
      </c>
      <c r="F62" s="29">
        <v>45384</v>
      </c>
      <c r="G62" s="16"/>
      <c r="H62" s="13"/>
    </row>
    <row r="63" spans="1:8" x14ac:dyDescent="0.25">
      <c r="A63" s="13">
        <v>55</v>
      </c>
      <c r="B63" s="16" t="s">
        <v>220</v>
      </c>
      <c r="C63" s="21" t="s">
        <v>274</v>
      </c>
      <c r="D63" s="1">
        <v>1</v>
      </c>
      <c r="E63" s="29">
        <v>45489</v>
      </c>
      <c r="F63" s="29"/>
      <c r="G63" s="16"/>
      <c r="H63" s="13"/>
    </row>
    <row r="64" spans="1:8" x14ac:dyDescent="0.25">
      <c r="A64" s="13">
        <v>56</v>
      </c>
      <c r="B64" s="16" t="s">
        <v>220</v>
      </c>
      <c r="C64" s="21" t="s">
        <v>275</v>
      </c>
      <c r="D64" s="1">
        <v>1</v>
      </c>
      <c r="E64" s="29">
        <v>45062</v>
      </c>
      <c r="F64" s="29">
        <v>44978</v>
      </c>
      <c r="G64" s="16"/>
      <c r="H64" s="13"/>
    </row>
    <row r="65" spans="1:8" x14ac:dyDescent="0.25">
      <c r="A65">
        <v>57</v>
      </c>
      <c r="B65" s="16" t="s">
        <v>220</v>
      </c>
      <c r="C65" s="21" t="s">
        <v>276</v>
      </c>
      <c r="D65" s="1">
        <v>1</v>
      </c>
      <c r="E65" s="29">
        <v>45496</v>
      </c>
      <c r="F65" s="29"/>
      <c r="G65" s="16"/>
      <c r="H65" s="13"/>
    </row>
    <row r="66" spans="1:8" x14ac:dyDescent="0.25">
      <c r="A66">
        <v>58</v>
      </c>
      <c r="B66" s="16" t="s">
        <v>220</v>
      </c>
      <c r="C66" s="21" t="s">
        <v>277</v>
      </c>
      <c r="D66" s="1">
        <v>1</v>
      </c>
      <c r="E66" s="29">
        <v>45377</v>
      </c>
      <c r="F66" s="29"/>
      <c r="G66" s="16"/>
      <c r="H66" s="13"/>
    </row>
    <row r="67" spans="1:8" x14ac:dyDescent="0.25">
      <c r="A67">
        <v>59</v>
      </c>
      <c r="B67" s="16" t="s">
        <v>220</v>
      </c>
      <c r="C67" s="21" t="s">
        <v>278</v>
      </c>
      <c r="D67" s="16">
        <v>2</v>
      </c>
      <c r="E67" s="29">
        <v>44831</v>
      </c>
      <c r="F67" s="29">
        <v>45321</v>
      </c>
      <c r="G67" s="16"/>
      <c r="H67" s="13"/>
    </row>
    <row r="68" spans="1:8" x14ac:dyDescent="0.25">
      <c r="A68">
        <v>60</v>
      </c>
      <c r="B68" s="16" t="s">
        <v>220</v>
      </c>
      <c r="C68" s="21" t="s">
        <v>279</v>
      </c>
      <c r="D68" s="16">
        <v>1</v>
      </c>
      <c r="E68" s="29">
        <v>45062</v>
      </c>
      <c r="F68" s="29"/>
      <c r="G68" s="13"/>
      <c r="H68" s="13"/>
    </row>
    <row r="69" spans="1:8" x14ac:dyDescent="0.25">
      <c r="A69">
        <v>61</v>
      </c>
      <c r="B69" s="16" t="s">
        <v>280</v>
      </c>
      <c r="C69" s="21" t="s">
        <v>281</v>
      </c>
      <c r="D69" s="16">
        <v>1</v>
      </c>
      <c r="E69" s="29">
        <v>45097</v>
      </c>
      <c r="F69" s="29"/>
      <c r="G69" s="13"/>
      <c r="H69" s="13"/>
    </row>
    <row r="70" spans="1:8" x14ac:dyDescent="0.25">
      <c r="A70">
        <v>62</v>
      </c>
      <c r="B70" s="16" t="s">
        <v>220</v>
      </c>
      <c r="C70" s="21" t="s">
        <v>282</v>
      </c>
      <c r="D70" s="16">
        <v>1</v>
      </c>
      <c r="E70" s="29">
        <v>45414</v>
      </c>
      <c r="F70" s="29"/>
      <c r="G70" s="13"/>
    </row>
    <row r="71" spans="1:8" x14ac:dyDescent="0.25">
      <c r="A71">
        <v>63</v>
      </c>
      <c r="B71" s="16" t="s">
        <v>220</v>
      </c>
      <c r="C71" s="21" t="s">
        <v>283</v>
      </c>
      <c r="D71" s="1">
        <v>1</v>
      </c>
      <c r="E71" s="16"/>
      <c r="F71" s="16"/>
      <c r="G71" s="13"/>
    </row>
    <row r="72" spans="1:8" x14ac:dyDescent="0.25">
      <c r="A72">
        <v>64</v>
      </c>
      <c r="B72" s="16" t="s">
        <v>220</v>
      </c>
      <c r="C72" s="21" t="s">
        <v>284</v>
      </c>
      <c r="D72" s="1">
        <v>1</v>
      </c>
      <c r="E72" s="29">
        <v>45594</v>
      </c>
      <c r="F72" s="16"/>
      <c r="G72" s="13"/>
    </row>
    <row r="73" spans="1:8" x14ac:dyDescent="0.25">
      <c r="A73">
        <v>65</v>
      </c>
      <c r="B73" s="16" t="s">
        <v>220</v>
      </c>
      <c r="C73" s="21" t="s">
        <v>285</v>
      </c>
      <c r="D73" s="1">
        <v>1</v>
      </c>
      <c r="E73" s="29">
        <v>45195</v>
      </c>
      <c r="F73" s="16"/>
      <c r="G73" s="13"/>
    </row>
    <row r="74" spans="1:8" x14ac:dyDescent="0.25">
      <c r="A74">
        <v>66</v>
      </c>
      <c r="B74" s="16" t="s">
        <v>220</v>
      </c>
      <c r="C74" s="21" t="s">
        <v>286</v>
      </c>
      <c r="D74" s="1">
        <v>1</v>
      </c>
      <c r="E74" s="29">
        <v>45111</v>
      </c>
      <c r="F74" s="16"/>
      <c r="G74" s="13"/>
    </row>
    <row r="75" spans="1:8" x14ac:dyDescent="0.25">
      <c r="A75">
        <v>67</v>
      </c>
      <c r="B75" s="16" t="s">
        <v>220</v>
      </c>
      <c r="C75" s="21" t="s">
        <v>287</v>
      </c>
      <c r="D75" s="1">
        <v>1</v>
      </c>
      <c r="E75" s="29">
        <v>45062</v>
      </c>
      <c r="F75" s="16"/>
      <c r="G75" s="34"/>
    </row>
    <row r="76" spans="1:8" x14ac:dyDescent="0.25">
      <c r="A76">
        <v>68</v>
      </c>
      <c r="B76" s="16" t="s">
        <v>227</v>
      </c>
      <c r="C76" s="21" t="s">
        <v>288</v>
      </c>
      <c r="D76" s="1">
        <v>1</v>
      </c>
      <c r="E76" s="29">
        <v>45195</v>
      </c>
      <c r="F76" s="16"/>
      <c r="G76" s="13"/>
    </row>
    <row r="77" spans="1:8" x14ac:dyDescent="0.25">
      <c r="A77">
        <v>69</v>
      </c>
      <c r="B77" s="16" t="s">
        <v>220</v>
      </c>
      <c r="C77" s="21" t="s">
        <v>289</v>
      </c>
      <c r="D77" s="1">
        <v>1</v>
      </c>
      <c r="E77" s="16"/>
      <c r="F77" s="16"/>
      <c r="G77" s="13"/>
    </row>
    <row r="78" spans="1:8" x14ac:dyDescent="0.25">
      <c r="A78">
        <v>70</v>
      </c>
      <c r="B78" s="16" t="s">
        <v>220</v>
      </c>
      <c r="C78" s="21" t="s">
        <v>290</v>
      </c>
      <c r="D78" s="1">
        <v>1</v>
      </c>
      <c r="E78" s="16"/>
      <c r="F78" s="16"/>
      <c r="G78" s="13"/>
    </row>
    <row r="79" spans="1:8" x14ac:dyDescent="0.25">
      <c r="A79">
        <v>71</v>
      </c>
      <c r="B79" s="16" t="s">
        <v>220</v>
      </c>
      <c r="C79" s="21" t="s">
        <v>291</v>
      </c>
      <c r="D79" s="1">
        <v>1</v>
      </c>
      <c r="E79" s="29">
        <v>45265</v>
      </c>
      <c r="F79" s="16"/>
      <c r="G79" s="13"/>
    </row>
    <row r="80" spans="1:8" x14ac:dyDescent="0.25">
      <c r="A80">
        <v>72</v>
      </c>
      <c r="B80" s="16" t="s">
        <v>220</v>
      </c>
      <c r="C80" s="21" t="s">
        <v>292</v>
      </c>
      <c r="D80" s="1">
        <v>1</v>
      </c>
      <c r="E80" s="29">
        <v>45307</v>
      </c>
      <c r="F80" s="16"/>
      <c r="G80" s="13"/>
    </row>
    <row r="81" spans="1:7" x14ac:dyDescent="0.25">
      <c r="A81">
        <v>73</v>
      </c>
      <c r="B81" s="16" t="s">
        <v>220</v>
      </c>
      <c r="C81" s="21" t="s">
        <v>293</v>
      </c>
      <c r="D81" s="1">
        <v>1</v>
      </c>
      <c r="E81" s="16"/>
      <c r="F81" s="16"/>
      <c r="G81" s="13"/>
    </row>
    <row r="82" spans="1:7" x14ac:dyDescent="0.25">
      <c r="A82">
        <v>74</v>
      </c>
      <c r="B82" s="16" t="s">
        <v>220</v>
      </c>
      <c r="C82" s="21" t="s">
        <v>294</v>
      </c>
      <c r="D82" s="1">
        <v>1</v>
      </c>
      <c r="E82" s="29">
        <v>45538</v>
      </c>
      <c r="F82" s="16"/>
      <c r="G82" s="13"/>
    </row>
    <row r="83" spans="1:7" x14ac:dyDescent="0.25">
      <c r="A83">
        <v>75</v>
      </c>
      <c r="B83" s="16" t="s">
        <v>220</v>
      </c>
      <c r="C83" s="21" t="s">
        <v>295</v>
      </c>
      <c r="D83" s="1">
        <v>2</v>
      </c>
      <c r="E83" s="29">
        <v>44992</v>
      </c>
      <c r="F83" s="29">
        <v>45524</v>
      </c>
      <c r="G83" s="13"/>
    </row>
    <row r="84" spans="1:7" x14ac:dyDescent="0.25">
      <c r="A84">
        <v>76</v>
      </c>
      <c r="B84" s="16" t="s">
        <v>220</v>
      </c>
      <c r="C84" s="21" t="s">
        <v>296</v>
      </c>
      <c r="D84" s="1">
        <v>1</v>
      </c>
      <c r="E84" s="29">
        <v>44866</v>
      </c>
      <c r="F84" s="16"/>
      <c r="G84" s="13"/>
    </row>
    <row r="85" spans="1:7" x14ac:dyDescent="0.25">
      <c r="A85">
        <v>77</v>
      </c>
      <c r="B85" s="16" t="s">
        <v>220</v>
      </c>
      <c r="C85" s="21" t="s">
        <v>297</v>
      </c>
      <c r="D85" s="1">
        <v>1</v>
      </c>
      <c r="E85" s="29">
        <v>45118</v>
      </c>
      <c r="F85" s="29">
        <v>45412</v>
      </c>
      <c r="G85" s="13"/>
    </row>
    <row r="86" spans="1:7" x14ac:dyDescent="0.25">
      <c r="A86">
        <v>78</v>
      </c>
      <c r="B86" s="16" t="s">
        <v>220</v>
      </c>
      <c r="C86" s="21" t="s">
        <v>298</v>
      </c>
      <c r="D86" s="1">
        <v>1</v>
      </c>
      <c r="E86" s="29">
        <v>45076</v>
      </c>
      <c r="F86" s="29"/>
      <c r="G86" s="13"/>
    </row>
    <row r="87" spans="1:7" x14ac:dyDescent="0.25">
      <c r="A87">
        <v>79</v>
      </c>
      <c r="B87" s="16" t="s">
        <v>220</v>
      </c>
      <c r="C87" s="21" t="s">
        <v>299</v>
      </c>
      <c r="D87" s="1">
        <v>2</v>
      </c>
      <c r="E87" s="29">
        <v>44880</v>
      </c>
      <c r="F87" s="16"/>
      <c r="G87" s="13"/>
    </row>
    <row r="88" spans="1:7" x14ac:dyDescent="0.25">
      <c r="A88">
        <v>80</v>
      </c>
      <c r="B88" s="34" t="s">
        <v>300</v>
      </c>
      <c r="C88" s="35" t="s">
        <v>301</v>
      </c>
      <c r="D88" s="1">
        <v>1</v>
      </c>
      <c r="E88" s="1"/>
      <c r="F88" s="16"/>
      <c r="G88" s="13"/>
    </row>
    <row r="89" spans="1:7" x14ac:dyDescent="0.25">
      <c r="A89">
        <v>81</v>
      </c>
      <c r="B89" s="34" t="s">
        <v>300</v>
      </c>
      <c r="C89" s="21" t="s">
        <v>302</v>
      </c>
      <c r="D89" s="1">
        <v>1</v>
      </c>
      <c r="E89" s="1"/>
      <c r="F89" s="16"/>
      <c r="G89" s="13"/>
    </row>
    <row r="90" spans="1:7" x14ac:dyDescent="0.25">
      <c r="A90">
        <v>82</v>
      </c>
      <c r="B90" s="34" t="s">
        <v>300</v>
      </c>
      <c r="C90" s="21" t="s">
        <v>303</v>
      </c>
      <c r="D90" s="1">
        <v>1</v>
      </c>
      <c r="E90" s="30">
        <v>45307</v>
      </c>
      <c r="F90" s="16"/>
      <c r="G90" s="13"/>
    </row>
    <row r="91" spans="1:7" x14ac:dyDescent="0.25">
      <c r="A91">
        <v>83</v>
      </c>
      <c r="B91" s="34" t="s">
        <v>300</v>
      </c>
      <c r="C91" s="21" t="s">
        <v>304</v>
      </c>
      <c r="D91" s="1">
        <v>1</v>
      </c>
      <c r="E91" s="30">
        <v>45474</v>
      </c>
      <c r="F91" s="16"/>
      <c r="G91" s="13"/>
    </row>
    <row r="92" spans="1:7" x14ac:dyDescent="0.25">
      <c r="A92">
        <v>84</v>
      </c>
      <c r="B92" s="34" t="s">
        <v>300</v>
      </c>
      <c r="C92" s="21" t="s">
        <v>305</v>
      </c>
      <c r="D92" s="1">
        <v>1</v>
      </c>
      <c r="E92" s="30">
        <v>44845</v>
      </c>
      <c r="F92" s="13"/>
      <c r="G92" s="13"/>
    </row>
    <row r="93" spans="1:7" x14ac:dyDescent="0.25">
      <c r="A93">
        <v>85</v>
      </c>
      <c r="B93" s="34" t="s">
        <v>300</v>
      </c>
      <c r="C93" s="21" t="s">
        <v>306</v>
      </c>
      <c r="D93" s="1">
        <v>1</v>
      </c>
      <c r="E93" s="30">
        <v>45062</v>
      </c>
      <c r="F93" s="13"/>
      <c r="G93" s="13"/>
    </row>
    <row r="94" spans="1:7" x14ac:dyDescent="0.25">
      <c r="A94">
        <v>86</v>
      </c>
      <c r="B94" s="41" t="s">
        <v>307</v>
      </c>
      <c r="C94" s="21" t="s">
        <v>308</v>
      </c>
      <c r="D94" s="1">
        <v>1</v>
      </c>
      <c r="E94" s="30">
        <v>45356</v>
      </c>
      <c r="F94" s="13"/>
      <c r="G94" s="13"/>
    </row>
    <row r="95" spans="1:7" x14ac:dyDescent="0.25">
      <c r="A95">
        <v>87</v>
      </c>
      <c r="B95" s="41" t="s">
        <v>307</v>
      </c>
      <c r="C95" s="21" t="s">
        <v>309</v>
      </c>
      <c r="D95" s="1">
        <v>1</v>
      </c>
      <c r="E95" s="30">
        <v>45433</v>
      </c>
      <c r="F95" s="13"/>
      <c r="G95" s="13"/>
    </row>
    <row r="96" spans="1:7" x14ac:dyDescent="0.25">
      <c r="A96">
        <v>88</v>
      </c>
      <c r="B96" s="41" t="s">
        <v>220</v>
      </c>
      <c r="C96" s="21" t="s">
        <v>310</v>
      </c>
      <c r="D96" s="1">
        <v>1</v>
      </c>
      <c r="E96" s="30">
        <v>45118</v>
      </c>
      <c r="F96" s="13"/>
      <c r="G96" s="13"/>
    </row>
    <row r="97" spans="1:7" x14ac:dyDescent="0.25">
      <c r="A97">
        <v>89</v>
      </c>
      <c r="B97" s="13" t="s">
        <v>220</v>
      </c>
      <c r="C97" s="21" t="s">
        <v>311</v>
      </c>
      <c r="D97" s="1">
        <v>1</v>
      </c>
      <c r="E97" s="29">
        <v>44936</v>
      </c>
      <c r="F97" s="13"/>
      <c r="G97" s="13"/>
    </row>
    <row r="98" spans="1:7" x14ac:dyDescent="0.25">
      <c r="A98">
        <v>90</v>
      </c>
      <c r="B98" s="13" t="s">
        <v>220</v>
      </c>
      <c r="C98" s="21" t="s">
        <v>312</v>
      </c>
      <c r="D98" s="1">
        <v>1</v>
      </c>
      <c r="E98" s="29">
        <v>45531</v>
      </c>
      <c r="F98" s="13"/>
      <c r="G98" s="13"/>
    </row>
    <row r="99" spans="1:7" x14ac:dyDescent="0.25">
      <c r="A99">
        <v>91</v>
      </c>
      <c r="B99" s="13" t="s">
        <v>220</v>
      </c>
      <c r="C99" s="35" t="s">
        <v>313</v>
      </c>
      <c r="D99" s="1">
        <v>1</v>
      </c>
      <c r="E99" s="29">
        <v>45111</v>
      </c>
      <c r="F99" s="13"/>
      <c r="G99" s="13"/>
    </row>
    <row r="100" spans="1:7" x14ac:dyDescent="0.25">
      <c r="A100">
        <v>92</v>
      </c>
      <c r="B100" s="13" t="s">
        <v>220</v>
      </c>
      <c r="C100" s="21" t="s">
        <v>314</v>
      </c>
      <c r="D100" s="1">
        <v>1</v>
      </c>
      <c r="E100" s="16"/>
      <c r="F100" s="13"/>
      <c r="G100" s="13"/>
    </row>
    <row r="101" spans="1:7" x14ac:dyDescent="0.25">
      <c r="A101">
        <v>93</v>
      </c>
      <c r="B101" s="13" t="s">
        <v>220</v>
      </c>
      <c r="C101" s="21" t="s">
        <v>315</v>
      </c>
      <c r="D101" s="1">
        <v>1</v>
      </c>
      <c r="E101" s="16"/>
      <c r="F101" s="13"/>
      <c r="G101" s="13"/>
    </row>
    <row r="102" spans="1:7" x14ac:dyDescent="0.25">
      <c r="A102">
        <v>94</v>
      </c>
      <c r="B102" s="13" t="s">
        <v>220</v>
      </c>
      <c r="C102" s="21" t="s">
        <v>316</v>
      </c>
      <c r="D102" s="1">
        <v>1</v>
      </c>
      <c r="E102" s="29">
        <v>45027</v>
      </c>
      <c r="F102" s="42">
        <v>45188</v>
      </c>
      <c r="G102" s="13"/>
    </row>
    <row r="103" spans="1:7" x14ac:dyDescent="0.25">
      <c r="A103">
        <v>95</v>
      </c>
      <c r="B103" s="13" t="s">
        <v>220</v>
      </c>
      <c r="C103" s="21" t="s">
        <v>317</v>
      </c>
      <c r="D103" s="1">
        <v>1</v>
      </c>
      <c r="E103" s="29">
        <v>45139</v>
      </c>
      <c r="F103" s="13"/>
      <c r="G103" s="13"/>
    </row>
    <row r="104" spans="1:7" x14ac:dyDescent="0.25">
      <c r="A104">
        <v>96</v>
      </c>
      <c r="B104" s="13" t="s">
        <v>220</v>
      </c>
      <c r="C104" s="21" t="s">
        <v>318</v>
      </c>
      <c r="D104" s="1">
        <v>1</v>
      </c>
      <c r="E104" s="29">
        <v>45062</v>
      </c>
      <c r="F104" s="13"/>
      <c r="G104" s="13"/>
    </row>
    <row r="105" spans="1:7" x14ac:dyDescent="0.25">
      <c r="A105">
        <v>97</v>
      </c>
      <c r="B105" s="13" t="s">
        <v>220</v>
      </c>
      <c r="C105" s="21" t="s">
        <v>319</v>
      </c>
      <c r="D105" s="1">
        <v>1</v>
      </c>
      <c r="E105" s="29">
        <v>45111</v>
      </c>
      <c r="F105" s="13"/>
      <c r="G105" s="13"/>
    </row>
    <row r="106" spans="1:7" x14ac:dyDescent="0.25">
      <c r="B106" s="13" t="s">
        <v>220</v>
      </c>
      <c r="C106" s="21" t="s">
        <v>320</v>
      </c>
      <c r="D106" s="1">
        <v>1</v>
      </c>
      <c r="E106" s="29">
        <v>45517</v>
      </c>
      <c r="F106" s="13"/>
      <c r="G106" s="13"/>
    </row>
    <row r="107" spans="1:7" x14ac:dyDescent="0.25">
      <c r="B107" s="13" t="s">
        <v>220</v>
      </c>
      <c r="C107" s="21" t="s">
        <v>218</v>
      </c>
      <c r="D107" s="1">
        <v>1</v>
      </c>
      <c r="E107" s="16"/>
      <c r="F107" s="13"/>
    </row>
    <row r="108" spans="1:7" x14ac:dyDescent="0.25">
      <c r="B108" s="13"/>
      <c r="C108" s="21" t="s">
        <v>321</v>
      </c>
      <c r="D108" s="1">
        <v>1</v>
      </c>
      <c r="E108" s="42">
        <v>45174</v>
      </c>
      <c r="F108" s="13"/>
    </row>
    <row r="109" spans="1:7" x14ac:dyDescent="0.25">
      <c r="B109" s="13"/>
      <c r="C109" s="13"/>
      <c r="D109" s="1"/>
      <c r="E109" s="13"/>
      <c r="F109" s="13"/>
    </row>
    <row r="110" spans="1:7" x14ac:dyDescent="0.25">
      <c r="B110" s="13"/>
      <c r="C110" s="13"/>
      <c r="D110" s="1"/>
      <c r="E110" s="13"/>
      <c r="F110" s="13"/>
    </row>
    <row r="111" spans="1:7" x14ac:dyDescent="0.2">
      <c r="B111" s="13"/>
      <c r="C111" s="13"/>
      <c r="D111" s="13"/>
      <c r="E111" s="13"/>
      <c r="F111" s="13"/>
    </row>
    <row r="112" spans="1:7" x14ac:dyDescent="0.2">
      <c r="B112" s="13"/>
      <c r="C112" s="13"/>
      <c r="D112" s="13"/>
      <c r="E112" s="13"/>
      <c r="F112" s="13"/>
    </row>
    <row r="113" spans="2:6" x14ac:dyDescent="0.2">
      <c r="B113" s="13"/>
      <c r="C113" s="13"/>
      <c r="D113" s="13"/>
      <c r="E113" s="13"/>
      <c r="F113" s="13"/>
    </row>
    <row r="114" spans="2:6" x14ac:dyDescent="0.2">
      <c r="B114" s="13"/>
      <c r="C114" s="13"/>
      <c r="D114" s="13"/>
      <c r="E114" s="13"/>
      <c r="F114" s="13"/>
    </row>
    <row r="115" spans="2:6" x14ac:dyDescent="0.2">
      <c r="C115" s="13"/>
      <c r="D115" s="13"/>
      <c r="E115" s="13"/>
      <c r="F115" s="13"/>
    </row>
    <row r="116" spans="2:6" x14ac:dyDescent="0.2">
      <c r="C116" s="13"/>
      <c r="D116" s="13"/>
      <c r="E116" s="13"/>
      <c r="F116" s="13"/>
    </row>
    <row r="117" spans="2:6" x14ac:dyDescent="0.2">
      <c r="C117" s="13"/>
      <c r="D117" s="13"/>
      <c r="E117" s="13"/>
      <c r="F117" s="13"/>
    </row>
    <row r="118" spans="2:6" x14ac:dyDescent="0.2">
      <c r="C118" s="13"/>
      <c r="D118" s="13"/>
      <c r="E118" s="13"/>
      <c r="F118" s="13"/>
    </row>
    <row r="119" spans="2:6" x14ac:dyDescent="0.2">
      <c r="C119" s="13"/>
      <c r="D119" s="13"/>
      <c r="E119" s="13"/>
      <c r="F119" s="13"/>
    </row>
    <row r="120" spans="2:6" x14ac:dyDescent="0.2">
      <c r="C120" s="13"/>
      <c r="D120" s="13"/>
      <c r="E120" s="13"/>
      <c r="F120" s="13"/>
    </row>
    <row r="121" spans="2:6" x14ac:dyDescent="0.2">
      <c r="C121" s="13"/>
      <c r="D121" s="13"/>
      <c r="E121" s="13"/>
      <c r="F121" s="13"/>
    </row>
    <row r="122" spans="2:6" x14ac:dyDescent="0.2">
      <c r="C122" s="13"/>
      <c r="D122" s="13"/>
      <c r="E122" s="13"/>
      <c r="F122" s="13"/>
    </row>
    <row r="123" spans="2:6" x14ac:dyDescent="0.2">
      <c r="C123" s="13"/>
      <c r="D123" s="13"/>
      <c r="E123" s="13"/>
      <c r="F123" s="13"/>
    </row>
    <row r="124" spans="2:6" x14ac:dyDescent="0.2">
      <c r="C124" s="13"/>
      <c r="D124" s="13"/>
      <c r="E124" s="13"/>
      <c r="F124" s="13"/>
    </row>
    <row r="125" spans="2:6" x14ac:dyDescent="0.2">
      <c r="C125" s="13"/>
      <c r="D125" s="13"/>
      <c r="E125" s="13"/>
      <c r="F125" s="13"/>
    </row>
    <row r="126" spans="2:6" x14ac:dyDescent="0.2">
      <c r="C126" s="13"/>
      <c r="D126" s="13"/>
      <c r="E126" s="13"/>
      <c r="F126" s="13"/>
    </row>
    <row r="127" spans="2:6" x14ac:dyDescent="0.2">
      <c r="C127" s="13"/>
      <c r="D127" s="13"/>
      <c r="E127" s="13"/>
      <c r="F127" s="13"/>
    </row>
    <row r="128" spans="2:6" x14ac:dyDescent="0.2">
      <c r="C128" s="13"/>
      <c r="D128" s="13"/>
      <c r="E128" s="13"/>
    </row>
    <row r="129" spans="3:5" x14ac:dyDescent="0.2">
      <c r="C129" s="13"/>
      <c r="D129" s="13"/>
      <c r="E129" s="13"/>
    </row>
    <row r="130" spans="3:5" x14ac:dyDescent="0.2">
      <c r="C130" s="13"/>
      <c r="D130" s="13"/>
    </row>
  </sheetData>
  <hyperlinks>
    <hyperlink ref="B51" r:id="rId1" display="G@" xr:uid="{11179A0B-AD35-4004-8756-A0637370A514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M12" sqref="M12"/>
    </sheetView>
  </sheetViews>
  <sheetFormatPr defaultRowHeight="15" x14ac:dyDescent="0.2"/>
  <sheetData>
    <row r="1" spans="1:1" ht="38.25" customHeight="1" x14ac:dyDescent="0.2">
      <c r="A1" s="36" t="s">
        <v>322</v>
      </c>
    </row>
  </sheetData>
  <pageMargins left="0.7" right="0.7" top="0.75" bottom="0.75" header="0.3" footer="0.3"/>
  <pageSetup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Scores</vt:lpstr>
      <vt:lpstr>Scores 2</vt:lpstr>
      <vt:lpstr>Guests List</vt:lpstr>
      <vt:lpstr>Sheet1</vt:lpstr>
      <vt:lpstr>Scores!Print_Area</vt:lpstr>
      <vt:lpstr>'Scores 2'!Print_Area</vt:lpstr>
      <vt:lpstr>Scores!Print_Titles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 Lagula</dc:creator>
  <cp:keywords/>
  <dc:description/>
  <cp:lastModifiedBy>Kevin Magee</cp:lastModifiedBy>
  <cp:revision/>
  <cp:lastPrinted>2025-04-25T19:12:44Z</cp:lastPrinted>
  <dcterms:created xsi:type="dcterms:W3CDTF">2019-03-06T00:39:06Z</dcterms:created>
  <dcterms:modified xsi:type="dcterms:W3CDTF">2025-04-26T20:27:24Z</dcterms:modified>
  <cp:category/>
  <cp:contentStatus/>
</cp:coreProperties>
</file>